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tin\Desktop\"/>
    </mc:Choice>
  </mc:AlternateContent>
  <bookViews>
    <workbookView xWindow="0" yWindow="0" windowWidth="17250" windowHeight="9705" tabRatio="889"/>
  </bookViews>
  <sheets>
    <sheet name="56 Home Summary" sheetId="44" r:id="rId1"/>
    <sheet name="Hobo" sheetId="38" r:id="rId2"/>
    <sheet name="Home specs &amp; Audit" sheetId="32" r:id="rId3"/>
    <sheet name="Measure Dates" sheetId="40" r:id="rId4"/>
    <sheet name="TStat Dates" sheetId="42" r:id="rId5"/>
    <sheet name="n 45 Pool Count" sheetId="45" r:id="rId6"/>
    <sheet name="Shallows" sheetId="18" r:id="rId7"/>
    <sheet name="Deep Dates" sheetId="36" r:id="rId8"/>
    <sheet name="Testing" sheetId="21" r:id="rId9"/>
    <sheet name="HVAC model" sheetId="43" r:id="rId10"/>
    <sheet name="W&amp;D" sheetId="41" r:id="rId11"/>
    <sheet name="Frig" sheetId="22" r:id="rId12"/>
    <sheet name="MISC" sheetId="34" r:id="rId13"/>
    <sheet name="DHW" sheetId="23" r:id="rId14"/>
  </sheets>
  <definedNames>
    <definedName name="_xlnm._FilterDatabase" localSheetId="0" hidden="1">'56 Home Summary'!$A$1:$AP$57</definedName>
    <definedName name="_xlnm._FilterDatabase" localSheetId="7" hidden="1">'Deep Dates'!$A$1:$L$1</definedName>
    <definedName name="_xlnm._FilterDatabase" localSheetId="13" hidden="1">DHW!$A$1:$AU$1</definedName>
    <definedName name="_xlnm._FilterDatabase" localSheetId="11" hidden="1">Frig!$A$1:$Q$1</definedName>
    <definedName name="_xlnm._FilterDatabase" localSheetId="1" hidden="1">Hobo!$A$1:$E$55</definedName>
    <definedName name="_xlnm._FilterDatabase" localSheetId="2" hidden="1">'Home specs &amp; Audit'!$A$1:$AN$61</definedName>
    <definedName name="_xlnm._FilterDatabase" localSheetId="3" hidden="1">'Measure Dates'!$A$1:$Q$1</definedName>
    <definedName name="_xlnm._FilterDatabase" localSheetId="12" hidden="1">MISC!$A$1:$F$95</definedName>
    <definedName name="_xlnm._FilterDatabase" localSheetId="5" hidden="1">'n 45 Pool Count'!$A$1:$M$46</definedName>
    <definedName name="_xlnm._FilterDatabase" localSheetId="6" hidden="1">Shallows!$A$1:$M$62</definedName>
    <definedName name="_xlnm._FilterDatabase" localSheetId="8" hidden="1">Testing!$A$1:$BA$11</definedName>
    <definedName name="_xlnm._FilterDatabase" localSheetId="4" hidden="1">'TStat Dates'!$A$1:$D$64</definedName>
    <definedName name="_xlnm._FilterDatabase" localSheetId="10" hidden="1">'W&amp;D'!$A$1:$Q$1</definedName>
    <definedName name="_xlnm.Print_Area" localSheetId="12">MISC!$A$1:$F$61</definedName>
    <definedName name="_xlnm.Print_Area" localSheetId="4">'TStat Dates'!$A$2:$A$63</definedName>
    <definedName name="_xlnm.Print_Titles" localSheetId="4">'TStat Dates'!$1:$1</definedName>
  </definedNames>
  <calcPr calcId="152511" concurrentCalc="0"/>
</workbook>
</file>

<file path=xl/calcChain.xml><?xml version="1.0" encoding="utf-8"?>
<calcChain xmlns="http://schemas.openxmlformats.org/spreadsheetml/2006/main">
  <c r="F58" i="44" l="1"/>
  <c r="K65" i="44"/>
  <c r="O60" i="44"/>
  <c r="O59" i="44"/>
  <c r="O58" i="44"/>
  <c r="K67" i="44"/>
  <c r="L60" i="44"/>
  <c r="L59" i="44"/>
  <c r="L58" i="44"/>
  <c r="K64" i="44"/>
  <c r="I3" i="44"/>
  <c r="I4" i="44"/>
  <c r="I5" i="44"/>
  <c r="I6" i="44"/>
  <c r="I7" i="44"/>
  <c r="I9" i="44"/>
  <c r="I10" i="44"/>
  <c r="I11" i="44"/>
  <c r="I13" i="44"/>
  <c r="I14" i="44"/>
  <c r="I15" i="44"/>
  <c r="I16" i="44"/>
  <c r="I17" i="44"/>
  <c r="I18" i="44"/>
  <c r="I19" i="44"/>
  <c r="I20" i="44"/>
  <c r="I21" i="44"/>
  <c r="I22" i="44"/>
  <c r="I23" i="44"/>
  <c r="I24" i="44"/>
  <c r="I26" i="44"/>
  <c r="I27" i="44"/>
  <c r="I28" i="44"/>
  <c r="I29" i="44"/>
  <c r="I30" i="44"/>
  <c r="I31" i="44"/>
  <c r="I32" i="44"/>
  <c r="I33" i="44"/>
  <c r="I34" i="44"/>
  <c r="I35" i="44"/>
  <c r="I36" i="44"/>
  <c r="I37" i="44"/>
  <c r="I38" i="44"/>
  <c r="I39" i="44"/>
  <c r="I40" i="44"/>
  <c r="I41" i="44"/>
  <c r="I42" i="44"/>
  <c r="I43" i="44"/>
  <c r="I44" i="44"/>
  <c r="I45" i="44"/>
  <c r="I46" i="44"/>
  <c r="I47" i="44"/>
  <c r="I48" i="44"/>
  <c r="I49" i="44"/>
  <c r="I50" i="44"/>
  <c r="I51" i="44"/>
  <c r="I52" i="44"/>
  <c r="I53" i="44"/>
  <c r="I54" i="44"/>
  <c r="I55" i="44"/>
  <c r="I56" i="44"/>
  <c r="I57" i="44"/>
  <c r="I2" i="44"/>
  <c r="F60" i="44"/>
  <c r="F59" i="44"/>
  <c r="I58" i="44"/>
  <c r="K66" i="44"/>
  <c r="I60" i="44"/>
  <c r="I59" i="44"/>
  <c r="H54" i="42"/>
  <c r="H48" i="42"/>
  <c r="I50" i="42"/>
  <c r="H44" i="42"/>
  <c r="H38" i="42"/>
  <c r="H35" i="42"/>
  <c r="L12" i="21"/>
  <c r="N4" i="21"/>
  <c r="O4" i="21"/>
  <c r="R4" i="21"/>
  <c r="S4" i="21"/>
  <c r="T4" i="21"/>
  <c r="D3" i="23"/>
  <c r="D4" i="23"/>
  <c r="D5" i="23"/>
  <c r="D6" i="23"/>
  <c r="D7" i="23"/>
  <c r="D8" i="23"/>
  <c r="D10" i="23"/>
  <c r="D11" i="23"/>
  <c r="D12" i="23"/>
  <c r="D14" i="23"/>
  <c r="D15" i="23"/>
  <c r="D16" i="23"/>
  <c r="D17" i="23"/>
  <c r="D18" i="23"/>
  <c r="D19" i="23"/>
  <c r="D20" i="23"/>
  <c r="D21" i="23"/>
  <c r="D22" i="23"/>
  <c r="D23" i="23"/>
  <c r="D24" i="23"/>
  <c r="D25" i="23"/>
  <c r="D26"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55" i="23"/>
  <c r="D56" i="23"/>
  <c r="D57" i="23"/>
  <c r="D58" i="23"/>
  <c r="D59" i="23"/>
  <c r="D60" i="23"/>
  <c r="D61" i="23"/>
  <c r="D62" i="23"/>
  <c r="D63" i="23"/>
  <c r="D2" i="23"/>
  <c r="E7" i="23"/>
  <c r="F7" i="23"/>
  <c r="E8" i="23"/>
  <c r="F8" i="23"/>
  <c r="E9" i="23"/>
  <c r="F9" i="23"/>
  <c r="E10" i="23"/>
  <c r="F10" i="23"/>
  <c r="E11" i="23"/>
  <c r="F11" i="23"/>
  <c r="E12" i="23"/>
  <c r="F12" i="23"/>
  <c r="E13" i="23"/>
  <c r="F13" i="23"/>
  <c r="E14" i="23"/>
  <c r="F14" i="23"/>
  <c r="E15" i="23"/>
  <c r="F15" i="23"/>
  <c r="E16" i="23"/>
  <c r="F16" i="23"/>
  <c r="E17" i="23"/>
  <c r="F17" i="23"/>
  <c r="E18" i="23"/>
  <c r="F18" i="23"/>
  <c r="E19" i="23"/>
  <c r="F19" i="23"/>
  <c r="E20" i="23"/>
  <c r="F20" i="23"/>
  <c r="E21" i="23"/>
  <c r="F21" i="23"/>
  <c r="E22" i="23"/>
  <c r="F22" i="23"/>
  <c r="E23" i="23"/>
  <c r="F23" i="23"/>
  <c r="E24" i="23"/>
  <c r="F24" i="23"/>
  <c r="E25" i="23"/>
  <c r="F25" i="23"/>
  <c r="E26" i="23"/>
  <c r="F26" i="23"/>
  <c r="E27" i="23"/>
  <c r="F27" i="23"/>
  <c r="E28" i="23"/>
  <c r="F28" i="23"/>
  <c r="E29" i="23"/>
  <c r="F29" i="23"/>
  <c r="E30" i="23"/>
  <c r="F30" i="23"/>
  <c r="E31" i="23"/>
  <c r="F31" i="23"/>
  <c r="E32" i="23"/>
  <c r="F32" i="23"/>
  <c r="E33" i="23"/>
  <c r="F33" i="23"/>
  <c r="E34" i="23"/>
  <c r="F34" i="23"/>
  <c r="E35" i="23"/>
  <c r="F35" i="23"/>
  <c r="E36" i="23"/>
  <c r="F36" i="23"/>
  <c r="E37" i="23"/>
  <c r="F37" i="23"/>
  <c r="E38" i="23"/>
  <c r="F38" i="23"/>
  <c r="E39" i="23"/>
  <c r="F39" i="23"/>
  <c r="E40" i="23"/>
  <c r="F40" i="23"/>
  <c r="E41" i="23"/>
  <c r="F41" i="23"/>
  <c r="E42" i="23"/>
  <c r="F42" i="23"/>
  <c r="E43" i="23"/>
  <c r="F43" i="23"/>
  <c r="E44" i="23"/>
  <c r="F44" i="23"/>
  <c r="E45" i="23"/>
  <c r="F45" i="23"/>
  <c r="E46" i="23"/>
  <c r="F46" i="23"/>
  <c r="E47" i="23"/>
  <c r="F47" i="23"/>
  <c r="E48" i="23"/>
  <c r="F48" i="23"/>
  <c r="E49" i="23"/>
  <c r="F49" i="23"/>
  <c r="E50" i="23"/>
  <c r="F50" i="23"/>
  <c r="E51" i="23"/>
  <c r="F51" i="23"/>
  <c r="E52" i="23"/>
  <c r="F52" i="23"/>
  <c r="E53" i="23"/>
  <c r="F53" i="23"/>
  <c r="E54" i="23"/>
  <c r="F54" i="23"/>
  <c r="E55" i="23"/>
  <c r="F55" i="23"/>
  <c r="E56" i="23"/>
  <c r="F56" i="23"/>
  <c r="E57" i="23"/>
  <c r="F57" i="23"/>
  <c r="E58" i="23"/>
  <c r="F58" i="23"/>
  <c r="E59" i="23"/>
  <c r="F59" i="23"/>
  <c r="E60" i="23"/>
  <c r="F60" i="23"/>
  <c r="E61" i="23"/>
  <c r="F61" i="23"/>
  <c r="E62" i="23"/>
  <c r="F62" i="23"/>
  <c r="E63" i="23"/>
  <c r="F63" i="23"/>
  <c r="E3" i="23"/>
  <c r="F3" i="23"/>
  <c r="E4" i="23"/>
  <c r="F4" i="23"/>
  <c r="E5" i="23"/>
  <c r="F5" i="23"/>
  <c r="E6" i="23"/>
  <c r="F6" i="23"/>
  <c r="E2" i="23"/>
  <c r="F2" i="23"/>
  <c r="P104" i="22"/>
  <c r="BA2" i="21"/>
  <c r="AR2" i="21"/>
  <c r="AN2" i="21"/>
  <c r="P12" i="21"/>
  <c r="R12" i="21"/>
  <c r="AK12" i="21"/>
  <c r="AM12" i="21"/>
  <c r="AN12" i="21"/>
  <c r="BA37" i="21"/>
  <c r="AB249" i="23"/>
  <c r="AB248" i="23"/>
  <c r="AB247" i="23"/>
  <c r="AA248" i="23"/>
  <c r="AA249" i="23"/>
  <c r="AA247" i="23"/>
  <c r="BA12" i="21"/>
  <c r="AO12" i="21"/>
  <c r="AQ12" i="21"/>
  <c r="AR12" i="21"/>
  <c r="BA7" i="21"/>
  <c r="AA2" i="21"/>
  <c r="R60" i="21"/>
  <c r="T60" i="21"/>
  <c r="R59" i="21"/>
  <c r="T59" i="21"/>
  <c r="R58" i="21"/>
  <c r="R57" i="21"/>
  <c r="S57" i="21"/>
  <c r="R56" i="21"/>
  <c r="T56" i="21"/>
  <c r="R55" i="21"/>
  <c r="T55" i="21"/>
  <c r="R54" i="21"/>
  <c r="R53" i="21"/>
  <c r="T53" i="21"/>
  <c r="R52" i="21"/>
  <c r="S52" i="21"/>
  <c r="R51" i="21"/>
  <c r="T51" i="21"/>
  <c r="R50" i="21"/>
  <c r="S50" i="21"/>
  <c r="R49" i="21"/>
  <c r="S49" i="21"/>
  <c r="R48" i="21"/>
  <c r="T48" i="21"/>
  <c r="R47" i="21"/>
  <c r="T47" i="21"/>
  <c r="R46" i="21"/>
  <c r="T46" i="21"/>
  <c r="R45" i="21"/>
  <c r="T45" i="21"/>
  <c r="R44" i="21"/>
  <c r="T44" i="21"/>
  <c r="R43" i="21"/>
  <c r="T43" i="21"/>
  <c r="R42" i="21"/>
  <c r="T42" i="21"/>
  <c r="R41" i="21"/>
  <c r="R40" i="21"/>
  <c r="T40" i="21"/>
  <c r="R39" i="21"/>
  <c r="T39" i="21"/>
  <c r="R38" i="21"/>
  <c r="S38" i="21"/>
  <c r="R37" i="21"/>
  <c r="S37" i="21"/>
  <c r="R36" i="21"/>
  <c r="S36" i="21"/>
  <c r="R35" i="21"/>
  <c r="T35" i="21"/>
  <c r="R34" i="21"/>
  <c r="R33" i="21"/>
  <c r="T33" i="21"/>
  <c r="R32" i="21"/>
  <c r="T32" i="21"/>
  <c r="R31" i="21"/>
  <c r="T31" i="21"/>
  <c r="R30" i="21"/>
  <c r="T30" i="21"/>
  <c r="R29" i="21"/>
  <c r="T29" i="21"/>
  <c r="R28" i="21"/>
  <c r="T28" i="21"/>
  <c r="R27" i="21"/>
  <c r="T27" i="21"/>
  <c r="R26" i="21"/>
  <c r="T26" i="21"/>
  <c r="R25" i="21"/>
  <c r="T25" i="21"/>
  <c r="R24" i="21"/>
  <c r="R23" i="21"/>
  <c r="T23" i="21"/>
  <c r="R22" i="21"/>
  <c r="T22" i="21"/>
  <c r="R21" i="21"/>
  <c r="T21" i="21"/>
  <c r="R20" i="21"/>
  <c r="T20" i="21"/>
  <c r="R19" i="21"/>
  <c r="S19" i="21"/>
  <c r="R18" i="21"/>
  <c r="T18" i="21"/>
  <c r="R17" i="21"/>
  <c r="T17" i="21"/>
  <c r="R16" i="21"/>
  <c r="S16" i="21"/>
  <c r="R15" i="21"/>
  <c r="T15" i="21"/>
  <c r="R14" i="21"/>
  <c r="T14" i="21"/>
  <c r="R13" i="21"/>
  <c r="T13" i="21"/>
  <c r="R11" i="21"/>
  <c r="S11" i="21"/>
  <c r="R10" i="21"/>
  <c r="S10" i="21"/>
  <c r="R9" i="21"/>
  <c r="T9" i="21"/>
  <c r="R8" i="21"/>
  <c r="T8" i="21"/>
  <c r="R7" i="21"/>
  <c r="T7" i="21"/>
  <c r="R6" i="21"/>
  <c r="S6" i="21"/>
  <c r="R5" i="21"/>
  <c r="T5" i="21"/>
  <c r="R3" i="21"/>
  <c r="T3" i="21"/>
  <c r="R61" i="21"/>
  <c r="T61" i="21"/>
  <c r="T2" i="21"/>
  <c r="AA32" i="21"/>
  <c r="AA61" i="21"/>
  <c r="AA3" i="21"/>
  <c r="AA4" i="21"/>
  <c r="AA5" i="21"/>
  <c r="AA6" i="21"/>
  <c r="AA7" i="21"/>
  <c r="AA8" i="21"/>
  <c r="AA9" i="21"/>
  <c r="AA10" i="21"/>
  <c r="AA11" i="21"/>
  <c r="AA12" i="21"/>
  <c r="AA13" i="21"/>
  <c r="AA14" i="21"/>
  <c r="AA15" i="21"/>
  <c r="AA16" i="21"/>
  <c r="AA17" i="21"/>
  <c r="AA18" i="21"/>
  <c r="AA19" i="21"/>
  <c r="AA20" i="21"/>
  <c r="AA21" i="21"/>
  <c r="AA22" i="21"/>
  <c r="AA23" i="21"/>
  <c r="AA24" i="21"/>
  <c r="AA25" i="21"/>
  <c r="AA26" i="21"/>
  <c r="AA27" i="21"/>
  <c r="AA28" i="21"/>
  <c r="AA29" i="21"/>
  <c r="AA30" i="21"/>
  <c r="AA31" i="21"/>
  <c r="AA33" i="21"/>
  <c r="AA34" i="21"/>
  <c r="AA35" i="21"/>
  <c r="AA36" i="21"/>
  <c r="AA37" i="21"/>
  <c r="AA38" i="21"/>
  <c r="AA39" i="21"/>
  <c r="AA40" i="21"/>
  <c r="AA41" i="21"/>
  <c r="AA42" i="21"/>
  <c r="AA43" i="21"/>
  <c r="AA44" i="21"/>
  <c r="AA45" i="21"/>
  <c r="AA46" i="21"/>
  <c r="AA47" i="21"/>
  <c r="AA48" i="21"/>
  <c r="AA49" i="21"/>
  <c r="AA50" i="21"/>
  <c r="AA51" i="21"/>
  <c r="AA52" i="21"/>
  <c r="AA53" i="21"/>
  <c r="AA54" i="21"/>
  <c r="AA55" i="21"/>
  <c r="AA56" i="21"/>
  <c r="AA57" i="21"/>
  <c r="AA58" i="21"/>
  <c r="AA59" i="21"/>
  <c r="AA60" i="21"/>
  <c r="S60" i="21"/>
  <c r="N60" i="21"/>
  <c r="O60" i="21"/>
  <c r="S46" i="21"/>
  <c r="S44" i="21"/>
  <c r="S42" i="21"/>
  <c r="S61" i="21"/>
  <c r="S2" i="21"/>
  <c r="N31" i="21"/>
  <c r="O31" i="21"/>
  <c r="N32" i="21"/>
  <c r="O32" i="21"/>
  <c r="N36" i="21"/>
  <c r="O36" i="21"/>
  <c r="N59" i="21"/>
  <c r="O59" i="21"/>
  <c r="O2" i="21"/>
  <c r="N61" i="21"/>
  <c r="O61" i="21"/>
  <c r="N3" i="21"/>
  <c r="O3" i="21"/>
  <c r="N5" i="21"/>
  <c r="O5" i="21"/>
  <c r="N6" i="21"/>
  <c r="O6" i="21"/>
  <c r="N9" i="21"/>
  <c r="O9" i="21"/>
  <c r="N11" i="21"/>
  <c r="O11" i="21"/>
  <c r="N12" i="21"/>
  <c r="O12" i="21"/>
  <c r="N13" i="21"/>
  <c r="O13" i="21"/>
  <c r="N14" i="21"/>
  <c r="O14" i="21"/>
  <c r="N15" i="21"/>
  <c r="O15" i="21"/>
  <c r="N16" i="21"/>
  <c r="O16" i="21"/>
  <c r="N17" i="21"/>
  <c r="O17" i="21"/>
  <c r="N18" i="21"/>
  <c r="O18" i="21"/>
  <c r="N20" i="21"/>
  <c r="O20" i="21"/>
  <c r="N21" i="21"/>
  <c r="O21" i="21"/>
  <c r="N22" i="21"/>
  <c r="O22" i="21"/>
  <c r="N23" i="21"/>
  <c r="O23" i="21"/>
  <c r="N24" i="21"/>
  <c r="O24" i="21"/>
  <c r="N25" i="21"/>
  <c r="O25" i="21"/>
  <c r="N27" i="21"/>
  <c r="O27" i="21"/>
  <c r="N28" i="21"/>
  <c r="O28" i="21"/>
  <c r="N29" i="21"/>
  <c r="O29" i="21"/>
  <c r="N33" i="21"/>
  <c r="O33" i="21"/>
  <c r="N34" i="21"/>
  <c r="O34" i="21"/>
  <c r="N35" i="21"/>
  <c r="O35" i="21"/>
  <c r="N38" i="21"/>
  <c r="O38" i="21"/>
  <c r="N41" i="21"/>
  <c r="O41" i="21"/>
  <c r="N42" i="21"/>
  <c r="O42" i="21"/>
  <c r="N43" i="21"/>
  <c r="O43" i="21"/>
  <c r="N44" i="21"/>
  <c r="O44" i="21"/>
  <c r="N45" i="21"/>
  <c r="O45" i="21"/>
  <c r="N46" i="21"/>
  <c r="O46" i="21"/>
  <c r="N47" i="21"/>
  <c r="O47" i="21"/>
  <c r="N48" i="21"/>
  <c r="O48" i="21"/>
  <c r="N49" i="21"/>
  <c r="O49" i="21"/>
  <c r="N50" i="21"/>
  <c r="O50" i="21"/>
  <c r="N52" i="21"/>
  <c r="O52" i="21"/>
  <c r="N53" i="21"/>
  <c r="O53" i="21"/>
  <c r="N54" i="21"/>
  <c r="O54" i="21"/>
  <c r="N55" i="21"/>
  <c r="O55" i="21"/>
  <c r="N56" i="21"/>
  <c r="O56" i="21"/>
  <c r="N57" i="21"/>
  <c r="O57" i="21"/>
  <c r="N58" i="21"/>
  <c r="O58" i="21"/>
  <c r="AM7" i="21"/>
  <c r="AN7" i="21"/>
  <c r="P3" i="22"/>
  <c r="P103" i="22"/>
  <c r="P102" i="22"/>
  <c r="P101" i="22"/>
  <c r="P100" i="22"/>
  <c r="P99" i="22"/>
  <c r="P98" i="22"/>
  <c r="P97" i="22"/>
  <c r="P96" i="22"/>
  <c r="P94" i="22"/>
  <c r="P93" i="22"/>
  <c r="P92" i="22"/>
  <c r="P91" i="22"/>
  <c r="P90" i="22"/>
  <c r="P89" i="22"/>
  <c r="P88" i="22"/>
  <c r="P87" i="22"/>
  <c r="P86" i="22"/>
  <c r="P85" i="22"/>
  <c r="P84" i="22"/>
  <c r="P83" i="22"/>
  <c r="P82" i="22"/>
  <c r="P81" i="22"/>
  <c r="P80" i="22"/>
  <c r="P79" i="22"/>
  <c r="P77" i="22"/>
  <c r="P76" i="22"/>
  <c r="P75" i="22"/>
  <c r="P74" i="22"/>
  <c r="P73" i="22"/>
  <c r="P72" i="22"/>
  <c r="P71" i="22"/>
  <c r="P70" i="22"/>
  <c r="P69" i="22"/>
  <c r="P66" i="22"/>
  <c r="P64" i="22"/>
  <c r="P63" i="22"/>
  <c r="P62" i="22"/>
  <c r="P61" i="22"/>
  <c r="P59" i="22"/>
  <c r="P58" i="22"/>
  <c r="P57" i="22"/>
  <c r="P56" i="22"/>
  <c r="P55" i="22"/>
  <c r="P54" i="22"/>
  <c r="P53" i="22"/>
  <c r="P52" i="22"/>
  <c r="P51" i="22"/>
  <c r="P50" i="22"/>
  <c r="P49" i="22"/>
  <c r="P48" i="22"/>
  <c r="P47" i="22"/>
  <c r="P46" i="22"/>
  <c r="P45" i="22"/>
  <c r="P44" i="22"/>
  <c r="P42" i="22"/>
  <c r="P41" i="22"/>
  <c r="P40" i="22"/>
  <c r="P36" i="22"/>
  <c r="P35" i="22"/>
  <c r="P34" i="22"/>
  <c r="P33" i="22"/>
  <c r="P32" i="22"/>
  <c r="P31" i="22"/>
  <c r="P30" i="22"/>
  <c r="P29" i="22"/>
  <c r="P26" i="22"/>
  <c r="P25" i="22"/>
  <c r="P24" i="22"/>
  <c r="P23" i="22"/>
  <c r="P22" i="22"/>
  <c r="P21" i="22"/>
  <c r="P20" i="22"/>
  <c r="P18" i="22"/>
  <c r="P16" i="22"/>
  <c r="P13" i="22"/>
  <c r="P12" i="22"/>
  <c r="P11" i="22"/>
  <c r="P10" i="22"/>
  <c r="P8" i="22"/>
  <c r="P4" i="22"/>
  <c r="BA51" i="21"/>
  <c r="BA40" i="21"/>
  <c r="BA39" i="21"/>
  <c r="BA30" i="21"/>
  <c r="BA26" i="21"/>
  <c r="BA19" i="21"/>
  <c r="BA10" i="21"/>
  <c r="BA8" i="21"/>
  <c r="AQ7" i="21"/>
  <c r="AR7" i="21"/>
  <c r="AM8" i="21"/>
  <c r="AN8" i="21"/>
  <c r="AQ8" i="21"/>
  <c r="AS8" i="21"/>
  <c r="AM10" i="21"/>
  <c r="AN10" i="21"/>
  <c r="AQ10" i="21"/>
  <c r="AS10" i="21"/>
  <c r="AM19" i="21"/>
  <c r="AN19" i="21"/>
  <c r="AQ19" i="21"/>
  <c r="AS19" i="21"/>
  <c r="AM26" i="21"/>
  <c r="AN26" i="21"/>
  <c r="AQ26" i="21"/>
  <c r="AR26" i="21"/>
  <c r="AM30" i="21"/>
  <c r="AN30" i="21"/>
  <c r="AQ30" i="21"/>
  <c r="AS30" i="21"/>
  <c r="AM37" i="21"/>
  <c r="AN37" i="21"/>
  <c r="AQ37" i="21"/>
  <c r="AS37" i="21"/>
  <c r="AM39" i="21"/>
  <c r="AN39" i="21"/>
  <c r="AQ39" i="21"/>
  <c r="AS39" i="21"/>
  <c r="AM40" i="21"/>
  <c r="AN40" i="21"/>
  <c r="AQ40" i="21"/>
  <c r="AR40" i="21"/>
  <c r="AM51" i="21"/>
  <c r="AN51" i="21"/>
  <c r="AQ51" i="21"/>
  <c r="AS51" i="21"/>
  <c r="AR37" i="21"/>
  <c r="AR10" i="21"/>
  <c r="N51" i="21"/>
  <c r="O51" i="21"/>
  <c r="N40" i="21"/>
  <c r="O40" i="21"/>
  <c r="N39" i="21"/>
  <c r="O39" i="21"/>
  <c r="N37" i="21"/>
  <c r="O37" i="21"/>
  <c r="N30" i="21"/>
  <c r="O30" i="21"/>
  <c r="N26" i="21"/>
  <c r="O26" i="21"/>
  <c r="N19" i="21"/>
  <c r="O19" i="21"/>
  <c r="N10" i="21"/>
  <c r="O10" i="21"/>
  <c r="N8" i="21"/>
  <c r="O8" i="21"/>
  <c r="S7" i="21"/>
  <c r="N7" i="21"/>
  <c r="O7" i="21"/>
  <c r="S26" i="21"/>
  <c r="S8" i="21"/>
  <c r="AR8" i="21"/>
  <c r="AR30" i="21"/>
  <c r="S3" i="21"/>
  <c r="AS26" i="21"/>
  <c r="S13" i="21"/>
  <c r="S17" i="21"/>
  <c r="S29" i="21"/>
  <c r="S43" i="21"/>
  <c r="T49" i="21"/>
  <c r="AR51" i="21"/>
  <c r="S39" i="21"/>
  <c r="S51" i="21"/>
  <c r="AR19" i="21"/>
  <c r="AR39" i="21"/>
  <c r="S59" i="21"/>
  <c r="S5" i="21"/>
  <c r="S21" i="21"/>
  <c r="S25" i="21"/>
  <c r="S31" i="21"/>
  <c r="S35" i="21"/>
  <c r="S20" i="21"/>
  <c r="T24" i="21"/>
  <c r="S24" i="21"/>
  <c r="T34" i="21"/>
  <c r="S34" i="21"/>
  <c r="T36" i="21"/>
  <c r="T52" i="21"/>
  <c r="T54" i="21"/>
  <c r="S54" i="21"/>
  <c r="T58" i="21"/>
  <c r="S58" i="21"/>
  <c r="T41" i="21"/>
  <c r="S41" i="21"/>
  <c r="S45" i="21"/>
  <c r="S12" i="21"/>
  <c r="T12" i="21"/>
  <c r="S9" i="21"/>
  <c r="S27" i="21"/>
  <c r="S55" i="21"/>
  <c r="S48" i="21"/>
  <c r="T57" i="21"/>
  <c r="S28" i="21"/>
  <c r="S53" i="21"/>
  <c r="S47" i="21"/>
  <c r="S30" i="21"/>
  <c r="S23" i="21"/>
  <c r="T38" i="21"/>
  <c r="AS7" i="21"/>
  <c r="AS40" i="21"/>
  <c r="S33" i="21"/>
  <c r="T6" i="21"/>
  <c r="T10" i="21"/>
  <c r="S15" i="21"/>
  <c r="T19" i="21"/>
  <c r="S32" i="21"/>
  <c r="T37" i="21"/>
  <c r="T50" i="21"/>
  <c r="S40" i="21"/>
  <c r="T11" i="21"/>
  <c r="T16" i="21"/>
  <c r="AS12" i="21"/>
  <c r="S18" i="21"/>
  <c r="S56" i="21"/>
  <c r="S14" i="21"/>
  <c r="S22" i="21"/>
</calcChain>
</file>

<file path=xl/comments1.xml><?xml version="1.0" encoding="utf-8"?>
<comments xmlns="http://schemas.openxmlformats.org/spreadsheetml/2006/main">
  <authors>
    <author>Joseph M</author>
  </authors>
  <commentList>
    <comment ref="Z1" authorId="0" shapeId="0">
      <text>
        <r>
          <rPr>
            <b/>
            <sz val="8"/>
            <color indexed="81"/>
            <rFont val="Tahoma"/>
            <family val="2"/>
          </rPr>
          <t>Joseph M:</t>
        </r>
        <r>
          <rPr>
            <sz val="8"/>
            <color indexed="81"/>
            <rFont val="Tahoma"/>
            <family val="2"/>
          </rPr>
          <t xml:space="preserve">
Based on single point 50 Pa measurement</t>
        </r>
      </text>
    </comment>
    <comment ref="AY1" authorId="0" shapeId="0">
      <text>
        <r>
          <rPr>
            <b/>
            <sz val="8"/>
            <color indexed="81"/>
            <rFont val="Tahoma"/>
            <family val="2"/>
          </rPr>
          <t>Joseph M:</t>
        </r>
        <r>
          <rPr>
            <sz val="8"/>
            <color indexed="81"/>
            <rFont val="Tahoma"/>
            <family val="2"/>
          </rPr>
          <t xml:space="preserve">
Based on single point (@50Pa) data - not multi-point</t>
        </r>
      </text>
    </comment>
  </commentList>
</comments>
</file>

<file path=xl/comments2.xml><?xml version="1.0" encoding="utf-8"?>
<comments xmlns="http://schemas.openxmlformats.org/spreadsheetml/2006/main">
  <authors>
    <author>CIT</author>
    <author>Joseph Montemurno</author>
  </authors>
  <commentList>
    <comment ref="C1" authorId="0" shapeId="0">
      <text>
        <r>
          <rPr>
            <b/>
            <sz val="8"/>
            <color indexed="81"/>
            <rFont val="Tahoma"/>
            <family val="2"/>
          </rPr>
          <t xml:space="preserve">Joseph M:
</t>
        </r>
        <r>
          <rPr>
            <sz val="8"/>
            <color indexed="81"/>
            <rFont val="Tahoma"/>
            <family val="2"/>
          </rPr>
          <t>Label inside refrigerator</t>
        </r>
        <r>
          <rPr>
            <sz val="9"/>
            <color indexed="81"/>
            <rFont val="Tahoma"/>
            <family val="2"/>
          </rPr>
          <t xml:space="preserve">
</t>
        </r>
      </text>
    </comment>
    <comment ref="F1" authorId="1" shapeId="0">
      <text>
        <r>
          <rPr>
            <b/>
            <sz val="9"/>
            <color indexed="81"/>
            <rFont val="Tahoma"/>
            <family val="2"/>
          </rPr>
          <t xml:space="preserve">Joseph M:
</t>
        </r>
        <r>
          <rPr>
            <sz val="9"/>
            <color indexed="81"/>
            <rFont val="Tahoma"/>
            <family val="2"/>
          </rPr>
          <t>I=inside
O=outside
G=garage</t>
        </r>
      </text>
    </comment>
    <comment ref="J1" authorId="0" shapeId="0">
      <text>
        <r>
          <rPr>
            <b/>
            <sz val="8"/>
            <color indexed="81"/>
            <rFont val="Tahoma"/>
            <family val="2"/>
          </rPr>
          <t xml:space="preserve">Joseph M:
</t>
        </r>
        <r>
          <rPr>
            <sz val="8"/>
            <color indexed="81"/>
            <rFont val="Tahoma"/>
            <family val="2"/>
          </rPr>
          <t>kWh per year.
Note: Can purchase many Energy Guides.</t>
        </r>
        <r>
          <rPr>
            <sz val="9"/>
            <color indexed="81"/>
            <rFont val="Tahoma"/>
            <family val="2"/>
          </rPr>
          <t xml:space="preserve">
</t>
        </r>
      </text>
    </comment>
    <comment ref="K1" authorId="0" shapeId="0">
      <text>
        <r>
          <rPr>
            <b/>
            <sz val="9"/>
            <color indexed="81"/>
            <rFont val="Tahoma"/>
            <family val="2"/>
          </rPr>
          <t>Joseph M:</t>
        </r>
        <r>
          <rPr>
            <sz val="9"/>
            <color indexed="81"/>
            <rFont val="Tahoma"/>
            <family val="2"/>
          </rPr>
          <t xml:space="preserve">
Last web update from this site was Jan. 2007 but will search up to 2009 models</t>
        </r>
      </text>
    </comment>
    <comment ref="M1" authorId="1" shapeId="0">
      <text>
        <r>
          <rPr>
            <b/>
            <sz val="9"/>
            <color indexed="81"/>
            <rFont val="Tahoma"/>
            <family val="2"/>
          </rPr>
          <t>Joseph Montemurno:</t>
        </r>
        <r>
          <rPr>
            <sz val="9"/>
            <color indexed="81"/>
            <rFont val="Tahoma"/>
            <family val="2"/>
          </rPr>
          <t xml:space="preserve">
Label on inside of Frig</t>
        </r>
      </text>
    </comment>
  </commentList>
</comments>
</file>

<file path=xl/comments3.xml><?xml version="1.0" encoding="utf-8"?>
<comments xmlns="http://schemas.openxmlformats.org/spreadsheetml/2006/main">
  <authors>
    <author>CIT</author>
    <author>Joseph Montemurno</author>
  </authors>
  <commentList>
    <comment ref="C1" authorId="0" shapeId="0">
      <text>
        <r>
          <rPr>
            <b/>
            <sz val="8"/>
            <color indexed="81"/>
            <rFont val="Tahoma"/>
            <family val="2"/>
          </rPr>
          <t xml:space="preserve">Joseph M:
</t>
        </r>
        <r>
          <rPr>
            <sz val="8"/>
            <color indexed="81"/>
            <rFont val="Tahoma"/>
            <family val="2"/>
          </rPr>
          <t>Label inside refrigerator</t>
        </r>
        <r>
          <rPr>
            <sz val="9"/>
            <color indexed="81"/>
            <rFont val="Tahoma"/>
            <family val="2"/>
          </rPr>
          <t xml:space="preserve">
</t>
        </r>
      </text>
    </comment>
    <comment ref="F1" authorId="1" shapeId="0">
      <text>
        <r>
          <rPr>
            <b/>
            <sz val="9"/>
            <color indexed="81"/>
            <rFont val="Tahoma"/>
            <family val="2"/>
          </rPr>
          <t xml:space="preserve">Joseph M:
</t>
        </r>
        <r>
          <rPr>
            <sz val="9"/>
            <color indexed="81"/>
            <rFont val="Tahoma"/>
            <family val="2"/>
          </rPr>
          <t>I=inside
O=outside
G=garage</t>
        </r>
      </text>
    </comment>
    <comment ref="J1" authorId="0" shapeId="0">
      <text>
        <r>
          <rPr>
            <b/>
            <sz val="8"/>
            <color indexed="81"/>
            <rFont val="Tahoma"/>
            <family val="2"/>
          </rPr>
          <t xml:space="preserve">Joseph M:
</t>
        </r>
        <r>
          <rPr>
            <sz val="8"/>
            <color indexed="81"/>
            <rFont val="Tahoma"/>
            <family val="2"/>
          </rPr>
          <t>kWh per year.
Note: Can purchase many Energy Guides.</t>
        </r>
        <r>
          <rPr>
            <sz val="9"/>
            <color indexed="81"/>
            <rFont val="Tahoma"/>
            <family val="2"/>
          </rPr>
          <t xml:space="preserve">
</t>
        </r>
      </text>
    </comment>
    <comment ref="K1" authorId="0" shapeId="0">
      <text>
        <r>
          <rPr>
            <b/>
            <sz val="9"/>
            <color indexed="81"/>
            <rFont val="Tahoma"/>
            <family val="2"/>
          </rPr>
          <t>Joseph M:</t>
        </r>
        <r>
          <rPr>
            <sz val="9"/>
            <color indexed="81"/>
            <rFont val="Tahoma"/>
            <family val="2"/>
          </rPr>
          <t xml:space="preserve">
Last web update from this site was Jan. 2007 but will search up to 2009 models</t>
        </r>
      </text>
    </comment>
    <comment ref="M1" authorId="1" shapeId="0">
      <text>
        <r>
          <rPr>
            <b/>
            <sz val="9"/>
            <color indexed="81"/>
            <rFont val="Tahoma"/>
            <family val="2"/>
          </rPr>
          <t>Joseph Montemurno:</t>
        </r>
        <r>
          <rPr>
            <sz val="9"/>
            <color indexed="81"/>
            <rFont val="Tahoma"/>
            <family val="2"/>
          </rPr>
          <t xml:space="preserve">
Label on inside of Frig</t>
        </r>
      </text>
    </comment>
  </commentList>
</comments>
</file>

<file path=xl/sharedStrings.xml><?xml version="1.0" encoding="utf-8"?>
<sst xmlns="http://schemas.openxmlformats.org/spreadsheetml/2006/main" count="4657" uniqueCount="1113">
  <si>
    <t>Year Built</t>
  </si>
  <si>
    <t>2 (1College/1HS)</t>
  </si>
  <si>
    <t>Audit Date</t>
  </si>
  <si>
    <t>2 (Teens)</t>
  </si>
  <si>
    <t>3 (9,7, 1)</t>
  </si>
  <si>
    <t>Home ID</t>
  </si>
  <si>
    <t>N/A</t>
  </si>
  <si>
    <t>Yes</t>
  </si>
  <si>
    <t>No</t>
  </si>
  <si>
    <t>Pool</t>
  </si>
  <si>
    <t>E3</t>
  </si>
  <si>
    <t>Pool?</t>
  </si>
  <si>
    <t>Freezer</t>
  </si>
  <si>
    <t>Notes</t>
  </si>
  <si>
    <t>Broward</t>
  </si>
  <si>
    <t>Y</t>
  </si>
  <si>
    <t>N</t>
  </si>
  <si>
    <t>Collier</t>
  </si>
  <si>
    <t>Ceiling Insulation</t>
  </si>
  <si>
    <t>Wall Insulation</t>
  </si>
  <si>
    <t>Windows</t>
  </si>
  <si>
    <t>CMU or Wood</t>
  </si>
  <si>
    <t>Frame</t>
  </si>
  <si>
    <t>Single-Tint</t>
  </si>
  <si>
    <t>Metal</t>
  </si>
  <si>
    <t>CMU</t>
  </si>
  <si>
    <t>Kneewall Insulation</t>
  </si>
  <si>
    <t>R-25</t>
  </si>
  <si>
    <t>R-16</t>
  </si>
  <si>
    <t>R-30</t>
  </si>
  <si>
    <t>R-19</t>
  </si>
  <si>
    <t>Stories</t>
  </si>
  <si>
    <t>R-13</t>
  </si>
  <si>
    <t>CMU &amp; Stick (2nd Floor)</t>
  </si>
  <si>
    <t>Stick</t>
  </si>
  <si>
    <t>R-14</t>
  </si>
  <si>
    <t>R-38</t>
  </si>
  <si>
    <t>Single-Clear</t>
  </si>
  <si>
    <t>unconfirmed</t>
  </si>
  <si>
    <t>unconfirmed level</t>
  </si>
  <si>
    <t>Double-Tint</t>
  </si>
  <si>
    <t>Mix - SC/DC/ST</t>
  </si>
  <si>
    <t>Metal/Vinyl</t>
  </si>
  <si>
    <t>Mix - SC/DT</t>
  </si>
  <si>
    <t>DT/DC</t>
  </si>
  <si>
    <t>R-21</t>
  </si>
  <si>
    <t>Double-Clear</t>
  </si>
  <si>
    <t>R-11</t>
  </si>
  <si>
    <t>R-15</t>
  </si>
  <si>
    <t>No insulation in ceiling of back family room (21’x25’ area) and lots of glass</t>
  </si>
  <si>
    <t>R25-30</t>
  </si>
  <si>
    <t>6 occupants, Home Office</t>
  </si>
  <si>
    <t xml:space="preserve"> Vinyl</t>
  </si>
  <si>
    <t xml:space="preserve">Smart strip, low flow shower heads, almost 100% CFLs. Currently participating in FPL’s Energy Conservation Research Project (evaluate FPL's On Call Program) </t>
  </si>
  <si>
    <t>Vinyl</t>
  </si>
  <si>
    <t>Mix of metal &amp; wood</t>
  </si>
  <si>
    <t>R19</t>
  </si>
  <si>
    <t>Lighting almost 100% LEDs and DHW piping insulated, attic accessible for additional insulation, duct system sealing opportunities</t>
  </si>
  <si>
    <t>R13</t>
  </si>
  <si>
    <t>Shallow Date</t>
  </si>
  <si>
    <t xml:space="preserve"> ID</t>
  </si>
  <si>
    <t xml:space="preserve">R-19 </t>
  </si>
  <si>
    <t># of shower head retrofit</t>
  </si>
  <si>
    <t>DHW blanket Rvalue</t>
  </si>
  <si>
    <t>Smart Strips</t>
  </si>
  <si>
    <t xml:space="preserve">DHW inside and she turns DHW on/off manually AND Master shower has 2 heads on at same time (not retrofited) </t>
  </si>
  <si>
    <t>2 of 2</t>
  </si>
  <si>
    <t>0 of 2</t>
  </si>
  <si>
    <t>R3.5 (1" FG-foil)</t>
  </si>
  <si>
    <t>R10 (3" FG-vinyl)</t>
  </si>
  <si>
    <t>1 of 1</t>
  </si>
  <si>
    <t>Pool timer adjust?</t>
  </si>
  <si>
    <t>No-4hrs</t>
  </si>
  <si>
    <t>no pool</t>
  </si>
  <si>
    <t>0 of 3</t>
  </si>
  <si>
    <t>1 of 1 (clean)</t>
  </si>
  <si>
    <t>Frig was mostly clean</t>
  </si>
  <si>
    <t># of Refrigerators (coils) cleaned</t>
  </si>
  <si>
    <t>0 of 0 BUT Frig coils cleaned the day before (3/21/13) per Frig service call</t>
  </si>
  <si>
    <t>Left for homeowner (runs 3 hours all year but summer runs 6 hours) to scale back to 5 hours in summer</t>
  </si>
  <si>
    <t>4.4 GPM shower head</t>
  </si>
  <si>
    <t>DHW outside!</t>
  </si>
  <si>
    <t>2 of 2 (but did not move garage frig)</t>
  </si>
  <si>
    <t>2 showerheads in hall shower not touched</t>
  </si>
  <si>
    <t>1 of 2 (garage frig rear coils were clean)</t>
  </si>
  <si>
    <t>changed timer from 7.25 hours to 5 hours/day</t>
  </si>
  <si>
    <t>R3 (Reflectix d-bubble)</t>
  </si>
  <si>
    <t>N/A already installed (along with pipes) Reflectix type (d-bubble)</t>
  </si>
  <si>
    <t>R3-Neil's bubble wrap</t>
  </si>
  <si>
    <t>No-Timer was set for 3 hours</t>
  </si>
  <si>
    <t>No-Timer was set for 4.5 hours</t>
  </si>
  <si>
    <t>1 of 3 (garage frig rear coils were clean &amp; garage freezer had self contained coils)</t>
  </si>
  <si>
    <t>Yes-6 to 4 hours by homeowner</t>
  </si>
  <si>
    <t>0 of 1 - homeowner requested no cleaning</t>
  </si>
  <si>
    <t>N/A (has HPWH)</t>
  </si>
  <si>
    <t>% Light retrofit (per bulb)</t>
  </si>
  <si>
    <t xml:space="preserve"> 1 of 2</t>
  </si>
  <si>
    <t>None installed (to tight to lines). DHW located within conditioned space next to AHU</t>
  </si>
  <si>
    <t>no change (homeowner does not use and only runs pump when adds chemicals to mix)</t>
  </si>
  <si>
    <t>Double-pane LoE</t>
  </si>
  <si>
    <t>0 of 1 - 6 months old and having coils cleaned 1x per year</t>
  </si>
  <si>
    <t>1 of 3 (other 2 in garage could not access)</t>
  </si>
  <si>
    <t>R3 (Fi-Foil RBI Shield)</t>
  </si>
  <si>
    <t>Yes- 9 to 6</t>
  </si>
  <si>
    <t xml:space="preserve">2000 (Packaged Unit) </t>
  </si>
  <si>
    <t>1 - SCG3 (DVD, sound system, VCR - 10W)</t>
  </si>
  <si>
    <t>2008 (Packaged Unit)</t>
  </si>
  <si>
    <t xml:space="preserve">2001 (Packaged Unit) </t>
  </si>
  <si>
    <t>5/21/13 &amp; 6/10/13</t>
  </si>
  <si>
    <t>5/24/13 &amp; 6/6/13</t>
  </si>
  <si>
    <t>W/D location</t>
  </si>
  <si>
    <t>Indoor Utility Room</t>
  </si>
  <si>
    <t>Kitchen</t>
  </si>
  <si>
    <t>Garage</t>
  </si>
  <si>
    <t>Outside Carport</t>
  </si>
  <si>
    <t>Outdoor utility room - not conditioned</t>
  </si>
  <si>
    <t>Indoor Utility Room - no longer in study</t>
  </si>
  <si>
    <t>Outdoor utility room - not conditioned, no longer in study</t>
  </si>
  <si>
    <t>Interior Utility Room</t>
  </si>
  <si>
    <t>Garage - conditioned by wall AC</t>
  </si>
  <si>
    <t>Indoor conditioned space</t>
  </si>
  <si>
    <t>Existing shower head flow rates (GPM)</t>
  </si>
  <si>
    <t>2.5 (for each)</t>
  </si>
  <si>
    <t>Retrofitted measured GPM</t>
  </si>
  <si>
    <t>2 of 2 (hall-Delta fixed/Mbath-AS)</t>
  </si>
  <si>
    <t>0 of 1</t>
  </si>
  <si>
    <t>Yes-6 hours to 5  hours per homeowner (10am-12pm 100% power/12pm-3pm 50% power) - homeowner would run pump during summer for 10 hrs</t>
  </si>
  <si>
    <t>1.9 (hall)</t>
  </si>
  <si>
    <t>1 of 2 (garage freezer had internal side coils)</t>
  </si>
  <si>
    <t>1 of 2 (garage unit found clean)</t>
  </si>
  <si>
    <t>1 of 3 (2nd frig rear coils clean; plus freezer had internal coils on side of unit -unable to access)</t>
  </si>
  <si>
    <t>3.1 (MB) &amp; 2.5 (Hall-not installed yet. Speced @ 2.5)</t>
  </si>
  <si>
    <t>0 of 4</t>
  </si>
  <si>
    <t>1 - SCG3 (Receiver - 30W)</t>
  </si>
  <si>
    <t>N/A - single shower that contained 7 heads</t>
  </si>
  <si>
    <t>1.22 (MB) &amp; 1.3 (Hall)</t>
  </si>
  <si>
    <t>1 - SCG3 (scanner, printer, speakers, monitor - 16W)</t>
  </si>
  <si>
    <t xml:space="preserve">No-installed new multi-speed pump in early 13'. Per webget (summer 13') 8am-10am (2hrs) low speed; 10am-3pm (5hrs) high speed; 3pm-7pm (4hrs)  low speed </t>
  </si>
  <si>
    <t xml:space="preserve">3.52 (MB) &amp; 4.3 (hall) </t>
  </si>
  <si>
    <t>1.33/1.98(MB) &amp; 2(hall)</t>
  </si>
  <si>
    <t>2.18 (MB) &amp; 2.28 (guest)</t>
  </si>
  <si>
    <t xml:space="preserve"> 1.7 (MB) &amp; 4.4 (hall)</t>
  </si>
  <si>
    <t>2.12(MB) &amp; 2.4(hall)</t>
  </si>
  <si>
    <t>2.11(MB) &amp; 1.08(guest)</t>
  </si>
  <si>
    <t>1.54(MB) &amp; 1.3(hall)</t>
  </si>
  <si>
    <t>Stick (2x4)</t>
  </si>
  <si>
    <t>Stick (2x6)</t>
  </si>
  <si>
    <t>2.08 (MB &amp; guest)</t>
  </si>
  <si>
    <t>No-timer is already set for 5hrs</t>
  </si>
  <si>
    <t>2.3(MB) &amp; 2.1(guest)</t>
  </si>
  <si>
    <t>2.33(MB); 2.32(BR2); 2.24(hall)</t>
  </si>
  <si>
    <t>Yes-8 to 6 hours</t>
  </si>
  <si>
    <t>Yes-7.5 to 4</t>
  </si>
  <si>
    <t>2 of 2 (Mainbath-AS) &amp; (pool bath-Delta handheld)</t>
  </si>
  <si>
    <t>Yes-5.5 to 5</t>
  </si>
  <si>
    <t>R-11&amp;19</t>
  </si>
  <si>
    <t>Ducts Total</t>
  </si>
  <si>
    <t>Qn Total</t>
  </si>
  <si>
    <t>Qn Out</t>
  </si>
  <si>
    <t>Ducts Total (Sply CFM)</t>
  </si>
  <si>
    <t>Ducts Total (Rtn CFM)</t>
  </si>
  <si>
    <t>Ducts Out (Sply CFM)</t>
  </si>
  <si>
    <t>Ducts Out (Rtn CFM)</t>
  </si>
  <si>
    <t>Ducts Out</t>
  </si>
  <si>
    <t>∆P MB</t>
  </si>
  <si>
    <t>∆P BR2</t>
  </si>
  <si>
    <t>∆P BR3</t>
  </si>
  <si>
    <t>∆P Office</t>
  </si>
  <si>
    <t>Knee wall area (sqft)</t>
  </si>
  <si>
    <t>CFM/100 sqft (Ducts out)</t>
  </si>
  <si>
    <t>Ceiling R-val.</t>
  </si>
  <si>
    <t>Kwall R-val.</t>
  </si>
  <si>
    <t>Add. Ceiling Ins.</t>
  </si>
  <si>
    <t>∆P BR4</t>
  </si>
  <si>
    <t>CFM50</t>
  </si>
  <si>
    <t>ACH50</t>
  </si>
  <si>
    <r>
      <rPr>
        <b/>
        <i/>
        <sz val="10"/>
        <color theme="1"/>
        <rFont val="Calibri"/>
        <family val="2"/>
      </rPr>
      <t>Avg</t>
    </r>
    <r>
      <rPr>
        <b/>
        <sz val="10"/>
        <color theme="1"/>
        <rFont val="Calibri"/>
        <family val="2"/>
      </rPr>
      <t xml:space="preserve"> Ceiling Height</t>
    </r>
  </si>
  <si>
    <t>2.08 (MB) &amp; 2.5 (2ndfl hall)</t>
  </si>
  <si>
    <t>1.75 (MB, Bath1, Bath 2)</t>
  </si>
  <si>
    <t>2.08 (MB) &amp; 2.41 (hall)</t>
  </si>
  <si>
    <t>1.81 (MB) &amp; 2.04 (Guest)</t>
  </si>
  <si>
    <t>HVAC install Date</t>
  </si>
  <si>
    <t>HPWH install Date</t>
  </si>
  <si>
    <t>Insulation install Date</t>
  </si>
  <si>
    <t>Appliances install Date</t>
  </si>
  <si>
    <t xml:space="preserve">2.14 (MB), 3.8 (SideBath), 2.2 (rearbuilding) </t>
  </si>
  <si>
    <t>1.94(MB) &amp; 2.1(sidebath)</t>
  </si>
  <si>
    <t>2.74 (Guest); [1.86 (fixed) &amp; 1.75 (handheld) in MB]</t>
  </si>
  <si>
    <t xml:space="preserve">1 of 3(Guest-Delta handheld) </t>
  </si>
  <si>
    <t>1.99 (Guest)</t>
  </si>
  <si>
    <t>1 of 3 (Guest-Delta handheld) )</t>
  </si>
  <si>
    <t>1.84 (Guest)</t>
  </si>
  <si>
    <t>2.05(MB1); 2.27(MB2); 2.37(Guest)</t>
  </si>
  <si>
    <t>1.53(MB) &amp; 2.3(Guest)</t>
  </si>
  <si>
    <t>2.2 (MB) &amp; unknown (hall has 2 heads)-homeowner did not want touched</t>
  </si>
  <si>
    <t>2.10 (MB) &amp; 1.92 (hall)</t>
  </si>
  <si>
    <t>2.21 (MB) &amp; 1.44 (Guestl)</t>
  </si>
  <si>
    <t>2.27(MainB); [2.27(pool-handheld) &amp; 1.75(pool fixed head)]</t>
  </si>
  <si>
    <t>1.22/1.97(MainB) &amp; 1.97(pool handheld)</t>
  </si>
  <si>
    <t>2.2(MB) &amp; 2.23 (hall)</t>
  </si>
  <si>
    <t xml:space="preserve">None installed due to rust and corrosion </t>
  </si>
  <si>
    <t>1.65(MB) &amp; 1.85 (hall)</t>
  </si>
  <si>
    <t>0 of4</t>
  </si>
  <si>
    <t>1.3(hall); 1.38(guest); 1.1(outside1); 1.5(outside2)</t>
  </si>
  <si>
    <t>1.66(MB) &amp; 2.71(hall)</t>
  </si>
  <si>
    <t>1.96 (Hall)</t>
  </si>
  <si>
    <t>2.7(MB) &amp; 2.16(hall)</t>
  </si>
  <si>
    <t>1of 2 (Hall - Delta handheld)</t>
  </si>
  <si>
    <t>0.99 (MB) &amp; 1.27 (Hall)</t>
  </si>
  <si>
    <t>1.75(MB) &amp; 3.12 (Hall)</t>
  </si>
  <si>
    <t>1 of 2 (hall - fixed Delta)</t>
  </si>
  <si>
    <t>2.43 (MB) &amp; 1.2 (Hall)</t>
  </si>
  <si>
    <t>1 of 3 (MB - Delta multi-head)</t>
  </si>
  <si>
    <t>2 of 2 (both - Delta handhelds)</t>
  </si>
  <si>
    <t>2 (MB) &amp; 1.93(hall)</t>
  </si>
  <si>
    <t xml:space="preserve"> 1 - SCG3 (Wii &amp; DVD player - 13W)</t>
  </si>
  <si>
    <t>1 - SCG3 (Digital Stream Converter, VCR, DVD - 11W)</t>
  </si>
  <si>
    <t>R-8</t>
  </si>
  <si>
    <t>1-(18355-US-8xx) Computer speakers and desk lamp - 107W</t>
  </si>
  <si>
    <t>Single-Clear (w some tint)</t>
  </si>
  <si>
    <t>2.12 &amp; 1.88 (MB); 2.64(hall)</t>
  </si>
  <si>
    <t>1 of 3 (hall-AS)</t>
  </si>
  <si>
    <t>1.94 (hall)</t>
  </si>
  <si>
    <t>1 of 2 (garage freezer - non coil access?- side coils)</t>
  </si>
  <si>
    <t>2.43 (MB)&amp; 2.58(Hall)</t>
  </si>
  <si>
    <t>2.1 &amp; 1.36(MB) &amp; 1.98 &amp; 1.32(hall)</t>
  </si>
  <si>
    <t>2.44(MB) &amp; 4.2(hall)</t>
  </si>
  <si>
    <t>2 of 2 (MB &amp; Hall -AS)</t>
  </si>
  <si>
    <t>2 of 2 (MB-Delta handheld; hall-Delta multi)</t>
  </si>
  <si>
    <t>1.87(MB) &amp; 1.91(hall)</t>
  </si>
  <si>
    <t>1.27 &amp; 1.79 (Bath3)</t>
  </si>
  <si>
    <t>2.0(MB); 2.5(Bath3); 1.8(Hall)</t>
  </si>
  <si>
    <t>1 of 3 (Bath3-AS)</t>
  </si>
  <si>
    <t>0.85(MB) &amp; 1.5(Hall upstairs)</t>
  </si>
  <si>
    <t>2.55-handheld &amp; 1.51-fixed (MB)  1.19-handheld &amp; 2.1-fixed(Hall)</t>
  </si>
  <si>
    <t>1 of 2 (MB-AS)</t>
  </si>
  <si>
    <t>1.62(MB) &amp; 2.33(guest)</t>
  </si>
  <si>
    <t>1 of 2 (guest-AS)</t>
  </si>
  <si>
    <t>1.79 (guest)</t>
  </si>
  <si>
    <t>2.3(MB) &amp; 2.6(hall)</t>
  </si>
  <si>
    <t>1.97(MB) &amp; 1.85(hall)</t>
  </si>
  <si>
    <t>2 of 2 (MB-Delta handheld) &amp; (Hall-Delta multi)</t>
  </si>
  <si>
    <t>1-(18355-US-8xx) Lamp, calculator, speakers - 22W</t>
  </si>
  <si>
    <t xml:space="preserve">1.72(MB); 2.15(pool); 1.68(guest) </t>
  </si>
  <si>
    <t>1 of 2 (hall-Delta handheld)</t>
  </si>
  <si>
    <t>2 of 3(MB-Delta-multi) &amp; (sidebath-AS)</t>
  </si>
  <si>
    <t>1 of 2</t>
  </si>
  <si>
    <t>2.7 (MB)&amp; 2.1(Guest)</t>
  </si>
  <si>
    <t>1 of 2 (MB: Delta-multi)</t>
  </si>
  <si>
    <t>1 of 2 (MB - AS)</t>
  </si>
  <si>
    <t>1.4 &amp; 2.0 (MB)</t>
  </si>
  <si>
    <t>1.62 (MB) &amp; 2.64(Hall)</t>
  </si>
  <si>
    <t>1 of 2 (Hall - AS)</t>
  </si>
  <si>
    <t>1.33 &amp; 2.0 (hall)</t>
  </si>
  <si>
    <t>2.3 (for each - MB &amp; Hall)</t>
  </si>
  <si>
    <t>1.87(MB)</t>
  </si>
  <si>
    <t>2.1 (MB)&amp;1.5 (Guest)</t>
  </si>
  <si>
    <t>3.67 (MB)&amp;Guest(2.44)</t>
  </si>
  <si>
    <t>1.92(Guest)</t>
  </si>
  <si>
    <t>1 of 2 (hall- Delta multi)</t>
  </si>
  <si>
    <t>1 of 2 (Guest - Delta handheld)</t>
  </si>
  <si>
    <t>0 of 5</t>
  </si>
  <si>
    <t xml:space="preserve">2.8 &amp; 1.9(MB); 1.87(Guest); 2.54(Pool Guest); 1.92(Pool) </t>
  </si>
  <si>
    <t>2.14 (Downstairs) &amp; 2 (Upstairs)</t>
  </si>
  <si>
    <t>N/A (not accessible - under stairway)</t>
  </si>
  <si>
    <t>1.02 (MB) &amp; 1.68 (Guest)</t>
  </si>
  <si>
    <t>2: 1 - SCG3 (DVD, DigitalReceiver, ExtHD - ???W) &amp; 1-18355-US-8xx (Lamp, speakers, monitor - ???W)</t>
  </si>
  <si>
    <t>1.87 (MB); 2.85 (Guest); 1.84 (Guest House)</t>
  </si>
  <si>
    <t>1 of 3 (Guest - Delta fixed)</t>
  </si>
  <si>
    <t>1.91 (Guest)</t>
  </si>
  <si>
    <t>Yes-7.5 to 5</t>
  </si>
  <si>
    <t>1.55 (MB) &amp; 1.65 (Guest)</t>
  </si>
  <si>
    <t>???(MB) &amp; 2.27 (Guest)</t>
  </si>
  <si>
    <t>1 of 2 (Guest - Delta fixed)</t>
  </si>
  <si>
    <t>2 (Guest)</t>
  </si>
  <si>
    <t>Yes-9 to 6</t>
  </si>
  <si>
    <t>1.82(MB) &amp; 1.48(Hall)</t>
  </si>
  <si>
    <t>2.3 (MB) &amp; 1.9 (Hall)</t>
  </si>
  <si>
    <t>1 of 2 (MB - Delta multi)</t>
  </si>
  <si>
    <t xml:space="preserve">2 (MB) </t>
  </si>
  <si>
    <t>3 of 3</t>
  </si>
  <si>
    <t>2.6 &amp; 2.3 (MB) &amp; 2.5 (Guest)</t>
  </si>
  <si>
    <t>2 &amp; 1.9 (MB) &amp; 1.97 (Guest)</t>
  </si>
  <si>
    <t>3 of 3 (MB - AS &amp; Delta-multi / Guest - AS)</t>
  </si>
  <si>
    <t>2 (MB)</t>
  </si>
  <si>
    <t>CMU &amp; Stick (2x6-2nd Floor)</t>
  </si>
  <si>
    <t>2006 (Packaged Unit)</t>
  </si>
  <si>
    <t>Double-Clear (LoE)</t>
  </si>
  <si>
    <t>N/A (ICS)</t>
  </si>
  <si>
    <t>R-13 (2nd fl)</t>
  </si>
  <si>
    <t>8/28/13 &amp; 10/8/13</t>
  </si>
  <si>
    <t>E*</t>
  </si>
  <si>
    <t>9/19/13 &amp; 10/22/13</t>
  </si>
  <si>
    <t xml:space="preserve">R-38 </t>
  </si>
  <si>
    <t>10/8/13 &amp; 10/25/13</t>
  </si>
  <si>
    <t>10/10/13 &amp; 10/30/13</t>
  </si>
  <si>
    <t>N/A (+ics)</t>
  </si>
  <si>
    <t>n/a</t>
  </si>
  <si>
    <t>R-19 &amp; R-30</t>
  </si>
  <si>
    <t>Yes-6 to 5 hours</t>
  </si>
  <si>
    <t>2 of 3 (beer frig had rear coils)</t>
  </si>
  <si>
    <t>1.79 &amp; 1.25 (MB) - 2.0 and 1.5 GPM settings of AS head</t>
  </si>
  <si>
    <t>less than 10</t>
  </si>
  <si>
    <t>R-11 &amp; R-19</t>
  </si>
  <si>
    <t>12/24/12 (reprogrammed 10/23/13)</t>
  </si>
  <si>
    <t>12/20/13 &amp; 1/17/14</t>
  </si>
  <si>
    <t>0 of 2 (MB - Delta multi)</t>
  </si>
  <si>
    <t>1-(18355-US-8xx)Computer monitors (2) and speakers (23w) &amp; 1-(SCG3) Speakers (21w)</t>
  </si>
  <si>
    <t>Model</t>
  </si>
  <si>
    <t>Year</t>
  </si>
  <si>
    <t>Style</t>
  </si>
  <si>
    <t>Defrost Type</t>
  </si>
  <si>
    <t>Energy Rating</t>
  </si>
  <si>
    <t>Adjusted Rating</t>
  </si>
  <si>
    <t>Top</t>
  </si>
  <si>
    <t>Not Known</t>
  </si>
  <si>
    <t>2537480240E</t>
  </si>
  <si>
    <t>Make</t>
  </si>
  <si>
    <t>Kenmore</t>
  </si>
  <si>
    <t>Sears Roebuck</t>
  </si>
  <si>
    <t>Current Rating</t>
  </si>
  <si>
    <t>Voltage Rating</t>
  </si>
  <si>
    <t>ET1PHKXPQ00</t>
  </si>
  <si>
    <t>Whirlpool</t>
  </si>
  <si>
    <t>Energy Guide Label</t>
  </si>
  <si>
    <t>Watts</t>
  </si>
  <si>
    <t>TZ21Q</t>
  </si>
  <si>
    <t>Top Freezer</t>
  </si>
  <si>
    <t>Amana</t>
  </si>
  <si>
    <t>Electrolux</t>
  </si>
  <si>
    <t>LFFU1424DW9</t>
  </si>
  <si>
    <t>TVs</t>
  </si>
  <si>
    <t>Computers</t>
  </si>
  <si>
    <t>Cablebox/Satellite</t>
  </si>
  <si>
    <t>Americana</t>
  </si>
  <si>
    <t>General Electric</t>
  </si>
  <si>
    <t>A3316ABSARWW</t>
  </si>
  <si>
    <t>I</t>
  </si>
  <si>
    <t>G</t>
  </si>
  <si>
    <t>A3316ABSARBB</t>
  </si>
  <si>
    <t>Side-by-Side w/Ice thru door</t>
  </si>
  <si>
    <t>ED25RFXFN01</t>
  </si>
  <si>
    <t>Oct-02</t>
  </si>
  <si>
    <t>Bottom</t>
  </si>
  <si>
    <t>MBR2256KES</t>
  </si>
  <si>
    <t>Maytag</t>
  </si>
  <si>
    <t>ET21DKXDN03</t>
  </si>
  <si>
    <t>Manufacturer</t>
  </si>
  <si>
    <t>Location</t>
  </si>
  <si>
    <t>White Consolidated</t>
  </si>
  <si>
    <t>MFC09M3BW1</t>
  </si>
  <si>
    <t>Manual</t>
  </si>
  <si>
    <t>Westinghouse</t>
  </si>
  <si>
    <t>Date:</t>
  </si>
  <si>
    <t>Specs:</t>
  </si>
  <si>
    <t>E Label:</t>
  </si>
  <si>
    <t>Side</t>
  </si>
  <si>
    <t>PSD262LHEW</t>
  </si>
  <si>
    <t>April-05</t>
  </si>
  <si>
    <t>Top-no door ice</t>
  </si>
  <si>
    <t>TPX24BPDBWW</t>
  </si>
  <si>
    <t>Kenmore Coldspot</t>
  </si>
  <si>
    <t>O</t>
  </si>
  <si>
    <t>LRSC26915TT</t>
  </si>
  <si>
    <t>LG</t>
  </si>
  <si>
    <t>Frigidaire</t>
  </si>
  <si>
    <t>FRT18B4AW0</t>
  </si>
  <si>
    <t>Mar-01</t>
  </si>
  <si>
    <t>Pre shower flow rates (GPM)</t>
  </si>
  <si>
    <t>Location 1</t>
  </si>
  <si>
    <t>Location 2</t>
  </si>
  <si>
    <t>Location 3</t>
  </si>
  <si>
    <t>Post shower flow rates (GPM)</t>
  </si>
  <si>
    <t>Total # of shower heads</t>
  </si>
  <si>
    <t>Mbath</t>
  </si>
  <si>
    <t>Hall</t>
  </si>
  <si>
    <t>G. house</t>
  </si>
  <si>
    <t>Sears Roebuck &amp; CO.</t>
  </si>
  <si>
    <t>Hall-Delta handheld</t>
  </si>
  <si>
    <r>
      <t>Hot Water Temp @ kitchen sink F</t>
    </r>
    <r>
      <rPr>
        <b/>
        <sz val="10"/>
        <color theme="1"/>
        <rFont val="Calibri"/>
        <family val="2"/>
      </rPr>
      <t>°</t>
    </r>
  </si>
  <si>
    <t>nc</t>
  </si>
  <si>
    <t>Guest</t>
  </si>
  <si>
    <t>Mbath-Delta handheld; Hall-Delta multi</t>
  </si>
  <si>
    <t># of shower heads retrofited</t>
  </si>
  <si>
    <t>Upstairs</t>
  </si>
  <si>
    <t>Bath3</t>
  </si>
  <si>
    <t>CA database (frig):</t>
  </si>
  <si>
    <t>CA database (complete):</t>
  </si>
  <si>
    <t>Avg Ceiling Height</t>
  </si>
  <si>
    <t>MFI2568AEW</t>
  </si>
  <si>
    <t>?</t>
  </si>
  <si>
    <t>ED22DQXDW00</t>
  </si>
  <si>
    <t>GTS18DCPWLWW</t>
  </si>
  <si>
    <t>GSL25JFXNLB</t>
  </si>
  <si>
    <t>Holiday</t>
  </si>
  <si>
    <t>LCM050LC</t>
  </si>
  <si>
    <t xml:space="preserve">Chest - Freezer </t>
  </si>
  <si>
    <t>Superior</t>
  </si>
  <si>
    <t>Chest - Beer Frig</t>
  </si>
  <si>
    <t>GE Arctica</t>
  </si>
  <si>
    <t>PSS27NGMDBB</t>
  </si>
  <si>
    <t>Wine Cooler</t>
  </si>
  <si>
    <t>BX21V1W</t>
  </si>
  <si>
    <t>Bottom freezer</t>
  </si>
  <si>
    <t>Side-by-Side</t>
  </si>
  <si>
    <t>ED5FHEXSQ00</t>
  </si>
  <si>
    <t>FRT17G4JQ0</t>
  </si>
  <si>
    <t>FRT8HIS6FW1</t>
  </si>
  <si>
    <t>FRT18KG3CW4</t>
  </si>
  <si>
    <t>Sears</t>
  </si>
  <si>
    <t>795.72052.110</t>
  </si>
  <si>
    <t>French-Bottom w Ice</t>
  </si>
  <si>
    <t>FSC23BBDSB0</t>
  </si>
  <si>
    <t>Top w/o Ice thru door</t>
  </si>
  <si>
    <t>GLHS35EHW1</t>
  </si>
  <si>
    <t>FRT18B1BW0</t>
  </si>
  <si>
    <t>ET1CHMXKQ02</t>
  </si>
  <si>
    <t>Roper</t>
  </si>
  <si>
    <t>RT18BKXSQ00</t>
  </si>
  <si>
    <t>FFU1423DW3</t>
  </si>
  <si>
    <t>Freezer Only - Upright</t>
  </si>
  <si>
    <t>R5261MDWP</t>
  </si>
  <si>
    <t>Samsung</t>
  </si>
  <si>
    <t>Automatic</t>
  </si>
  <si>
    <t>LFX31925SW/02</t>
  </si>
  <si>
    <t>GE</t>
  </si>
  <si>
    <t>French- 3 Door</t>
  </si>
  <si>
    <t>Small Frig</t>
  </si>
  <si>
    <t>TUC-27</t>
  </si>
  <si>
    <t>Small  wine cooler</t>
  </si>
  <si>
    <t>KSCS25INSS01</t>
  </si>
  <si>
    <t>FRS26ZNHB2</t>
  </si>
  <si>
    <t>LFFU1153DW3</t>
  </si>
  <si>
    <t>795.72043.112</t>
  </si>
  <si>
    <t>ED5VHEXVB01</t>
  </si>
  <si>
    <t>GX5FHTXVQ00</t>
  </si>
  <si>
    <t>253.9244410</t>
  </si>
  <si>
    <t>Upright Freezer</t>
  </si>
  <si>
    <t>F44N18MGW0</t>
  </si>
  <si>
    <t>MFI2670XEB0</t>
  </si>
  <si>
    <t>FFHS2611LB4</t>
  </si>
  <si>
    <t>Top Freezer w/o Ice thru door</t>
  </si>
  <si>
    <t>HPHW set point</t>
  </si>
  <si>
    <t>GI6SARXXF01</t>
  </si>
  <si>
    <t xml:space="preserve">CMU </t>
  </si>
  <si>
    <t>Still has HVAC</t>
  </si>
  <si>
    <t>Note: Cooling is set high (80F). If mini-split is installed good chance the mini-split would be only thing that runs</t>
  </si>
  <si>
    <t>DHW changed out; her AC maintenance guy mentioned her duct work should be changed out (gray stuff)</t>
  </si>
  <si>
    <t>Occupants - Children</t>
  </si>
  <si>
    <t>Occupants - Adults</t>
  </si>
  <si>
    <t>Pre AHU Age</t>
  </si>
  <si>
    <t>Pre SEER</t>
  </si>
  <si>
    <t>Pre Tonnage</t>
  </si>
  <si>
    <t>Post Tonnage</t>
  </si>
  <si>
    <t>Date of AHU Change</t>
  </si>
  <si>
    <t>Date of Cond Change</t>
  </si>
  <si>
    <t>Pre Cond Age</t>
  </si>
  <si>
    <t>WH Size</t>
  </si>
  <si>
    <t>WH EF</t>
  </si>
  <si>
    <t>WH Location</t>
  </si>
  <si>
    <t>Model #</t>
  </si>
  <si>
    <t>Date of WH Change</t>
  </si>
  <si>
    <t>updated 7/10/13. Were 4 adults at start of study: Daughter moved June 2013.Son moved is going to Valencia beginning December 2013</t>
  </si>
  <si>
    <t>Occupancy Changes</t>
  </si>
  <si>
    <t>~2013? - additonal person away at school (so sometimes 5) - but largely 4.</t>
  </si>
  <si>
    <t>~2013? -Plus 1 away in college (daughter) who comes home on a weekend - once a month.</t>
  </si>
  <si>
    <t>updated 6/19/13. Was 2 children at start of study but 1 son left home to military - summer of 2012?</t>
  </si>
  <si>
    <t>E3 Audit</t>
  </si>
  <si>
    <t>Pre-Deep Testing Date</t>
  </si>
  <si>
    <t>Post-Deep Testing Date</t>
  </si>
  <si>
    <t>DEEP</t>
  </si>
  <si>
    <t>X</t>
  </si>
  <si>
    <t>Monitored Living Area</t>
  </si>
  <si>
    <t>Tested Area</t>
  </si>
  <si>
    <t>updated 6/17/13. Were 3 adults at start of study but 2 sons left home - summer of 2012?. However, homeowner's niece is now living their (moved in April 13'). June 2014 1-2 person occupancy (w exchange student)</t>
  </si>
  <si>
    <t>Double-Tint - LoE 1988</t>
  </si>
  <si>
    <t>Double -Tint LoE 2006</t>
  </si>
  <si>
    <t>Type</t>
  </si>
  <si>
    <t>straight cool</t>
  </si>
  <si>
    <t>fairly new DHW, 6.8 HSPF</t>
  </si>
  <si>
    <t>heat pump</t>
  </si>
  <si>
    <t>original AC system w original shell (and some parts?) from 1988!!! Compressor changed in 1997, Home office</t>
  </si>
  <si>
    <t xml:space="preserve">No insulation initially in converted (bedroom) garage roof </t>
  </si>
  <si>
    <t>2 story with vented crawlspace/no insulation</t>
  </si>
  <si>
    <t xml:space="preserve">Frig 9yrs; Dryer 12 yrs, Master shower head has scaling - that convers/blocks 1/3 of jets
</t>
  </si>
  <si>
    <t>new frig in kitchen and garage frig had exposed rear coils, Guest bath is not used so no shower head change out</t>
  </si>
  <si>
    <t>Homeowner did not want shower heads changed; Smartstrip: Office found to be eligible (11 watts) but homeowner did not want device</t>
  </si>
  <si>
    <t>ET: only 9.2watts, CMP: not enough load</t>
  </si>
  <si>
    <t>Smartstrip: On secondary entertainment system</t>
  </si>
  <si>
    <t>Smartstrip: ET: not enough load, Main Computer: unable due to inkjet printer</t>
  </si>
  <si>
    <t>Smartstrip: Entertainment center: unable to access (not used much), Main Computer:nothing to shut off; new frig coil clean</t>
  </si>
  <si>
    <t>Smartstrip: Homeowner turns off ET center manually.</t>
  </si>
  <si>
    <t>Smartstrip: ET center: had UPS, Computer station: nothing available</t>
  </si>
  <si>
    <t>Garage freezeer has internal coils - unable to clean. Smartstrip: ET Center: integrated TV &amp; audio system, Computer: limited load + inkjet</t>
  </si>
  <si>
    <t xml:space="preserve">Smartstrip: Homeowner already had 1 smartstrip installed on secondary entertainment system. Primary ET system had 11 watts of phantom load but uses tablet with TV speakers (=3watts) to listen to online music </t>
  </si>
  <si>
    <t>FSEC did not install - equipment left for homeowner to install</t>
  </si>
  <si>
    <t>Smartstrip: Using audio separate from TV</t>
  </si>
  <si>
    <t>Smartstrip: ET Center:Audio and TV separate; Computer: not enough load &amp; brand new frig (did not clean coils)</t>
  </si>
  <si>
    <t>Smartstrip: ET: not appropriate load, Computer: not enough load. 2 Frigs + small freezer</t>
  </si>
  <si>
    <t>Smartstrip: not enough load</t>
  </si>
  <si>
    <t>Smartstrip: not enough load. Garage frig rear coils clean (did not clean)</t>
  </si>
  <si>
    <t>Noted: DVR=15watts</t>
  </si>
  <si>
    <t>Garage frig rear coils clean</t>
  </si>
  <si>
    <t>Smartstrip: ET: 3watts on TV &amp; playstation (both in sleep mode)
Office:Laptops, router, inkjet (all but router powered down by homeowner manually)</t>
  </si>
  <si>
    <t>SCG3 - office</t>
  </si>
  <si>
    <t>2-story</t>
  </si>
  <si>
    <t xml:space="preserve"> RUNS DHW TIMER 1 HOUR A DAY</t>
  </si>
  <si>
    <t>Old Frig (post 11/20?/13) data: Maytag ABB2524DEB (2005) 25.05cuft, Energy Rating: 505kWh/day, Label Rating: 7.9A@115VAC</t>
  </si>
  <si>
    <t>: info primarily pulled from http://www.kouba-cavallo.com/refmods.htm</t>
  </si>
  <si>
    <t>HIGHLIGHT KEY: &amp; Note - data info links are provided at bottom leftmost area of spreadsheet</t>
  </si>
  <si>
    <t>Single fixure with 7 heads. Did not attempt to measure flow</t>
  </si>
  <si>
    <t>Homeowner did not want shower heads changed, Handheld and fixed respectively</t>
  </si>
  <si>
    <t>Guest Bath is not used - no install</t>
  </si>
  <si>
    <t>HPWH size</t>
  </si>
  <si>
    <t>VS Pool Pumps install Date</t>
  </si>
  <si>
    <t>R-0</t>
  </si>
  <si>
    <t>Smart T-stat</t>
  </si>
  <si>
    <t>Rejected</t>
  </si>
  <si>
    <t>Incompatible</t>
  </si>
  <si>
    <t>FFC0723DW11</t>
  </si>
  <si>
    <t>ED5LHEXTD00</t>
  </si>
  <si>
    <t>LRSC26941ST</t>
  </si>
  <si>
    <t>ED5FHEXTB01</t>
  </si>
  <si>
    <t>KERC507EWH3</t>
  </si>
  <si>
    <t>ED2KVEXV001</t>
  </si>
  <si>
    <t>LSC27921ST/05</t>
  </si>
  <si>
    <t xml:space="preserve">Avanti </t>
  </si>
  <si>
    <t>LFC25765SW/0</t>
  </si>
  <si>
    <t>GE Monogram</t>
  </si>
  <si>
    <t>ZDI15CBBJ</t>
  </si>
  <si>
    <t>ED5LVAXWQ00</t>
  </si>
  <si>
    <t>ET14JKXFW00</t>
  </si>
  <si>
    <t>FFC0923DW13</t>
  </si>
  <si>
    <t>Type of T-Stat</t>
  </si>
  <si>
    <t>Size (cu.ft.)</t>
  </si>
  <si>
    <t>KBRA20ELSS01</t>
  </si>
  <si>
    <t>Bottom Freezer</t>
  </si>
  <si>
    <t>na</t>
  </si>
  <si>
    <t>no notes/label</t>
  </si>
  <si>
    <t>: unable to determine Energy Rating</t>
  </si>
  <si>
    <t>Small Frig (pool deck)</t>
  </si>
  <si>
    <t>: broken/not working</t>
  </si>
  <si>
    <t>Chest Freezer</t>
  </si>
  <si>
    <t>Freezer not working</t>
  </si>
  <si>
    <t>Frig</t>
  </si>
  <si>
    <t>Voltage rating: 110-127VAC rating @ 60Hz per appliance label</t>
  </si>
  <si>
    <t>Unable to confirm exact model -  # based upon FSC23F7DS*</t>
  </si>
  <si>
    <t>Top freezer installed.  Unable to confirm exact model -  # based upon GLHS37EH*</t>
  </si>
  <si>
    <t>no label</t>
  </si>
  <si>
    <t>363.58775***</t>
  </si>
  <si>
    <t>Frig has since been replaced</t>
  </si>
  <si>
    <t>label damaged</t>
  </si>
  <si>
    <t>French - 3 Door</t>
  </si>
  <si>
    <t>PLHS67EESB9</t>
  </si>
  <si>
    <t>Chest and Other Freezer Only</t>
  </si>
  <si>
    <t>Side by Side w/Ice thru door (actual)</t>
  </si>
  <si>
    <t>GLRT212IDQ1</t>
  </si>
  <si>
    <t>Freezer (in Frig) was not working</t>
  </si>
  <si>
    <t>KSCS25INSS00</t>
  </si>
  <si>
    <t>Model # in field notes (KESA907P5500) different (replaced?)</t>
  </si>
  <si>
    <t>Primary refrigerator</t>
  </si>
  <si>
    <t>In Kitchen. Specs not for model in home but for 106.7315*30* (2002).</t>
  </si>
  <si>
    <t>TBX18DISERWH</t>
  </si>
  <si>
    <t>Kenmore Frostless</t>
  </si>
  <si>
    <t>M1TXEGMYW01</t>
  </si>
  <si>
    <t>GE Profile</t>
  </si>
  <si>
    <t>PSIC5RGXCFBV</t>
  </si>
  <si>
    <t>MFI2665XEB6</t>
  </si>
  <si>
    <t>GD27DFXFW00</t>
  </si>
  <si>
    <t>GD5NVAXSY01</t>
  </si>
  <si>
    <t>ED5GNDXWD00</t>
  </si>
  <si>
    <t>MSD2550VES00</t>
  </si>
  <si>
    <t>Small wine frig</t>
  </si>
  <si>
    <t>not plugged in</t>
  </si>
  <si>
    <t>RT21AKXKQ02</t>
  </si>
  <si>
    <t>Top freezer with no thru-door ice</t>
  </si>
  <si>
    <t>LFX31945ST/01</t>
  </si>
  <si>
    <t xml:space="preserve">GE </t>
  </si>
  <si>
    <t>PSS26PSTBSS</t>
  </si>
  <si>
    <t>Small freezer</t>
  </si>
  <si>
    <t>not being monitored</t>
  </si>
  <si>
    <t>no label info</t>
  </si>
  <si>
    <t>Freezer died and planned on removing on 1/18/13 - however, noted still in place when FSEC returned for shallow visit on 5/22/13.This circuit is on GFI which might serve other loads (Energy Rating=322 and Adjusted Rating=354)</t>
  </si>
  <si>
    <t>Energy Rating based on 2007 model</t>
  </si>
  <si>
    <t>Manufacturer Date tag</t>
  </si>
  <si>
    <t>: primary refrigerator data</t>
  </si>
  <si>
    <t>Kitchen Aid</t>
  </si>
  <si>
    <t>LG was installed within 2 months after audit (found on 11/9/12 site visit). Old Frig specs as follows:
GE Side by Side w /Ice thru 2009 25.4, 625 Energy Rating</t>
  </si>
  <si>
    <t>Small under counter frig - commercial unit</t>
  </si>
  <si>
    <t xml:space="preserve">Kitchen Aid </t>
  </si>
  <si>
    <t>Installed 11/7/12, Old unit was a GE TCF19CACW - Energy Rating approx.: 1500 kWh/yr</t>
  </si>
  <si>
    <t>6/1/200</t>
  </si>
  <si>
    <t>Kenmore Elite</t>
  </si>
  <si>
    <t># Desktops</t>
  </si>
  <si>
    <t># Laptops</t>
  </si>
  <si>
    <t># Cable/Satellite Units</t>
  </si>
  <si>
    <t># Gaming Stations</t>
  </si>
  <si>
    <t>C</t>
  </si>
  <si>
    <t>No addendum</t>
  </si>
  <si>
    <t>Computer #s dependent upon occupancy</t>
  </si>
  <si>
    <t>S</t>
  </si>
  <si>
    <t>1 Desktop=Apple Mac mini</t>
  </si>
  <si>
    <t>1 Tablet not included</t>
  </si>
  <si>
    <t>Missing folder</t>
  </si>
  <si>
    <t>No data taken</t>
  </si>
  <si>
    <t>Cable/Satellite data not taken</t>
  </si>
  <si>
    <t>Location 4</t>
  </si>
  <si>
    <t>Location 5</t>
  </si>
  <si>
    <t>Tank wrap approx. R-value</t>
  </si>
  <si>
    <t>Tank wrap type</t>
  </si>
  <si>
    <t>Reflectix  BP48025</t>
  </si>
  <si>
    <t>MB-Delta multi &amp; Guest[house]-American Standard (only 2.0 GPM setting measured) . DHW temp not recorded.</t>
  </si>
  <si>
    <r>
      <t xml:space="preserve">No shallow retrofit. </t>
    </r>
    <r>
      <rPr>
        <sz val="11"/>
        <color theme="0" tint="-0.499984740745262"/>
        <rFont val="Calibri"/>
        <family val="2"/>
        <scheme val="minor"/>
      </rPr>
      <t>DHW temp not recorded.</t>
    </r>
  </si>
  <si>
    <t>Guest-Delta handheld</t>
  </si>
  <si>
    <t>Homeowner did not want change out of shower heads; No tank wrap installed: no room</t>
  </si>
  <si>
    <t>Fi-Foil RBI Shield</t>
  </si>
  <si>
    <t>Frost King SP57/11C</t>
  </si>
  <si>
    <t>Hall (2nd FL)</t>
  </si>
  <si>
    <t>Frost King SP90A</t>
  </si>
  <si>
    <t>HPWH: Was 132F but homeowner had people over at home so bumped it up 2 degrees just in case (set to "Efficiency" mode)</t>
  </si>
  <si>
    <t>Bath1</t>
  </si>
  <si>
    <t>Bath2</t>
  </si>
  <si>
    <t>Homeowner did not want to change out hall shower head</t>
  </si>
  <si>
    <t>MainBath</t>
  </si>
  <si>
    <t>MainBath-AS (1.22 &amp; 1.97 GPM) &amp; Pool-Delta handheld</t>
  </si>
  <si>
    <t>Outside</t>
  </si>
  <si>
    <t>Existing</t>
  </si>
  <si>
    <t>Mbath-American Standard (1.4 &amp; 2.0 GPM). HPWH running in standard mode (Eco-mode = 121 degrees)</t>
  </si>
  <si>
    <t>No shallow retrofit</t>
  </si>
  <si>
    <t>Homeowner did not want to change out Mbath shower head &amp; Hall shower head not installed yet (speced @ 2.5GPM).</t>
  </si>
  <si>
    <t>No tank wrap intalled - DHW damaged and leaking</t>
  </si>
  <si>
    <t xml:space="preserve">Homeowner did not want to change out Mbath shower head </t>
  </si>
  <si>
    <t>Bedroom2</t>
  </si>
  <si>
    <t>Hall-American Standard (1.49 &amp; 1.94 GPM)</t>
  </si>
  <si>
    <t>Mbath-Delta multi</t>
  </si>
  <si>
    <t>Mbath-American Standard (1.36 &amp; 2.1 GPM) &amp; Hall-American Standard (1.32 &amp; 1.98 GPM)</t>
  </si>
  <si>
    <t>Mbath-Delta handheld &amp; Hall-Delta multi. No tank wrap installed - existing HPWH. DHW setpoint: #2 Hot (of 5 setpoints. 6th setpoint is vacation mode)</t>
  </si>
  <si>
    <t>DHW temp recorded? - Missing folder (9/3/14)</t>
  </si>
  <si>
    <t>Pool Guest</t>
  </si>
  <si>
    <t>Downstairs</t>
  </si>
  <si>
    <t>Did not wrap tank - under stairwell</t>
  </si>
  <si>
    <t>Guest House</t>
  </si>
  <si>
    <t>Guest-Delta fixed</t>
  </si>
  <si>
    <t>n/c</t>
  </si>
  <si>
    <t>Homeowner did not want to change out Mbath shower head (8 heads-did not measure); Guest-Delta fixed. DHW temp not recorded.</t>
  </si>
  <si>
    <t>Solar hot water;  MB-American Standard (1.6 &amp; 1.35 GPM) &amp; Delta multi; Guest-American Standard (1.4 &amp; 1.8 GPM)</t>
  </si>
  <si>
    <t>Bath3-American Standard (1.27 &amp; 1.79 GPM)</t>
  </si>
  <si>
    <t>Homeowner did not want to change out Mbath shower head (total of 7 heads - did not measure)</t>
  </si>
  <si>
    <t>Homeowner did not want to change out Mbath shower head</t>
  </si>
  <si>
    <t>Mbath-American Standard (1.25 &amp; 1.79 GPM)</t>
  </si>
  <si>
    <t xml:space="preserve">Tested SF </t>
  </si>
  <si>
    <t>Thermostat Settings</t>
  </si>
  <si>
    <t>Cooling: 79-80 day, 76-78 night. Heating: 70-74 day, 68-69 night</t>
  </si>
  <si>
    <t>Smart Therm. Notes</t>
  </si>
  <si>
    <t>Nest might have trouble with heating. Hoak noted extra wires so the one he connected might be emergency heat or strip heat or ??</t>
  </si>
  <si>
    <t>Nest sent message that it had a low battery. We have the common wire connected so we are unsure why that message would come up.</t>
  </si>
  <si>
    <t>Common was connected</t>
  </si>
  <si>
    <t>VS Pool Pumps install date</t>
  </si>
  <si>
    <t>Post-Deep Date</t>
  </si>
  <si>
    <t>Pre-Deep Date</t>
  </si>
  <si>
    <t xml:space="preserve">less than 13 </t>
  </si>
  <si>
    <t xml:space="preserve">less than 12 </t>
  </si>
  <si>
    <t>staight cool</t>
  </si>
  <si>
    <t>heat pump 2 stage</t>
  </si>
  <si>
    <t>straight cool 2 stage</t>
  </si>
  <si>
    <t>heat pump variable speed</t>
  </si>
  <si>
    <t>not replaced</t>
  </si>
  <si>
    <t>Post SEER</t>
  </si>
  <si>
    <t>Post Type</t>
  </si>
  <si>
    <t>RH levels increased after install. John make adjustement to NEST on 9/25/13 @ 4:15pm to make humidity control "dryer"  - still "wetter" setting than default level (set on "wetter" side of default - not dryer); HPWH initial setpoint: 125F; Washer &amp; Dryer install</t>
  </si>
  <si>
    <t>HPWH initial setpoint: 132F</t>
  </si>
  <si>
    <t>HPWH size (gal)</t>
  </si>
  <si>
    <t>Exsiting 50 gallon HPWH, Rheem model: HP50 (manufacture date of Nov 2011); Washer, Dryer, Frig install</t>
  </si>
  <si>
    <t>HPWH initial setpoint: 115F; Washer, Dryer, Dishwasher install</t>
  </si>
  <si>
    <t>HPWH initial setpoint: 125F; Attic insulation initial install approx 12" depth. 1/17/14 provided another 2-3 inches.Washer, Dryer install</t>
  </si>
  <si>
    <t>HPWH initial setpoint: 115F; Washer, Dryer, Frig install</t>
  </si>
  <si>
    <t>HPWH initial setpoint: 120F and placed in "Hybrid mode" (change from "Heat Pump mode") a week or so after install</t>
  </si>
  <si>
    <t>Confirmed HVAC install date (via pic of sticker on AHU) although homeowner states 5/31/13. Additionally, home is not using the NEST thermostat but is using the Carrier Infinity Touch Control SYSTXCCITN01 (does not have remote access like the only other similar Carrier option: Infinity Remote Access Touch Control SYSTXCCITW01) - Homeowner at PDR #53 has same controller. HPWH initial setpoint: 120F; Washer, Dryer install</t>
  </si>
  <si>
    <t>HPWH initial setpoint: 124F; Insulation also applied over rear porch (not directly conditioned); Washer, Dryer install</t>
  </si>
  <si>
    <t>HPWH initial setpoint: 120F; Washer, Dryer (ONLY DEEP HOME THAT DOES NOT HAVE STEAM [water line] HOOKED UP), Frig install</t>
  </si>
  <si>
    <t>condenser label in unreadable - homeowner states straight cool - data suggests straight cool</t>
  </si>
  <si>
    <t>no label on condensor - homeowner states straight cool - data suggests straight cool</t>
  </si>
  <si>
    <t>condenser label is not fully readable - data suggests straight cool</t>
  </si>
  <si>
    <t>no label on condensor - data suggests straight cool</t>
  </si>
  <si>
    <t>heat pump-split</t>
  </si>
  <si>
    <t>Appliances installed: Washer, Dryer. Insulation: initial install  gave  approx 12" total. 1/17/14 provided another 2-3 inches. 8/27 notes: New fridge last summer. Water softener 2 weeks ago. Many windows open when we got there. Kitchen very leaky.</t>
  </si>
  <si>
    <t>HPHW installed; Oldest son moved out Feb-14 so 2 adults and 1 college student (goes away to college) currently occupies the home.</t>
  </si>
  <si>
    <t>76 + fan on</t>
  </si>
  <si>
    <t>Tried to install a Lyric but had to come back after condensor wouldn't kick on. Left them with a Nest in box.</t>
  </si>
  <si>
    <t>Off and windows open</t>
  </si>
  <si>
    <t>We were unable to install due to custom wiring issues. Uninterested in future installation.</t>
  </si>
  <si>
    <t>John had to go back in October to install Nest</t>
  </si>
  <si>
    <t>A/C was malfunctioning</t>
  </si>
  <si>
    <t>Unable to install Nest</t>
  </si>
  <si>
    <t xml:space="preserve">Inline filter was not removed, only the filter in the return grill was removed. They removed the TV from their spare BR. </t>
  </si>
  <si>
    <t>After visiting a few weeks later they said that they saw a 7 dollar jump in their bill and the ac was running constantly at 80/81. They had to bump up to 81/82.</t>
  </si>
  <si>
    <t>77/84 when away</t>
  </si>
  <si>
    <t>He didn't connect his Nest to the web and now it has been prompting him to do so after 2 weeks.</t>
  </si>
  <si>
    <t>Added common wire</t>
  </si>
  <si>
    <t>Lyric</t>
  </si>
  <si>
    <t>We will have to send someone out to install the Lyric. The one we had was having trouble with either his VPN or the previous association with an existing account.</t>
  </si>
  <si>
    <t>She has existing multispeed system with smart thermostat</t>
  </si>
  <si>
    <t>Return plenum connected to the stair well. The 2014 CFM50 was much leakier than the 2012</t>
  </si>
  <si>
    <t>HPWH-July 2 at 6pm. AC went out at end of 2013 winter. New AC finished install N 3/15th</t>
  </si>
  <si>
    <t>"New Home" Monitoring began on 7/16/14. AHRI #: 4340108. Appliances installed: Washer, Dryer, Dishwasher. Open windows night and morning regularly. Closed June-Sept</t>
  </si>
  <si>
    <t>Appliances installed: Washer, Dryer. 25% of attic compressed to 3-4" so received insulation upgrade, No NEST install: Using the Carrier Infinity Touch Control SYSTXCCITN01 - (same as PDR #53). MBR: 2nd supply was added with recent AC system install, however homeowner did not want pressure relief installed. Roomate as of 11/13, water timer changed</t>
  </si>
  <si>
    <t>Air-sealing opportunities around attic hatch in master bedroom and air handler (supply plenum connection @ ceiling/wall), duct tape on ducts. Appliances installed: Washer, Dryer. R-30 FG batts installed around 2 skylights. 9/3 Notes: Hot tub has been offline for 18 months. Children come home for summer. Very interested in the coatings. If he is not a candidate let him know because he needs to paint his house soon. Had to use fudge factors to get the correct numbers.</t>
  </si>
  <si>
    <t>Sqft based on FSEC takeoff, Potential air sealing opportunities around fireplace chase. Appliances installed: Frig, Washer, Dryer. HPWH (existing): 50 gallon, Rheem model: HP50 (manufacture date of Nov 2011)</t>
  </si>
  <si>
    <t>AHU closet is connected to attic (no closet ceiling - air barrier) to include return, DHW located outside in carport. VS Pool Pump: Done by homeowner (not FSEC) but was not programmed properly until 10/23/13. 9/5 notes: Some supply registers were not connected well to the walls. Removed powerline extender and placed WattsUp and emon on their router. Much lower CFM50 measured in 2014 than 2012.</t>
  </si>
  <si>
    <t>DHW less than 1 year old. Added air purifyer, uses it rarely</t>
  </si>
  <si>
    <t>Home Office, air sealing opportunities with duct work – light mastic applied in general. Tape at supply plenum in garage (near ceiling connection) has come undone (similar issues in attic at duct distribution box/s.) Appliances installed: Frig, Washer, Dryer (Note: ONLY DEEP HOME THAT DOES NOT HAVE STEAM [water line] HOOKED UP). They installed a new LG (LDF7551BB) Dishwasher since last visit. Noticable leakage at supply plenum and ceiling penetrations. HO changed water heater from 115 to 127 after it was installed. The CFM50 seen in 2014 was much lower than orininal testing.</t>
  </si>
  <si>
    <t>exterior coating of flex (ducts?) is deteriorating; Lots of Ham Radios (on 24-7). Appliances installed: Washer, Dryer. Homeowner (spouse) did not want pressure relief installed in MB. Radio room was remodeled. Ceiling is perforated seeing much leakage. New microwave was purchased. Tested tighter in 2014 than 2012. Have a Nest</t>
  </si>
  <si>
    <t>sealed ducts 3 years ago, replaced DHW 2  years ago, Installed Carrier Infinity: Model-FE4ANF003 (18 SEER, 9 HSPF) in May 30, 2013. Appliances installed: Frig, Washer, Dryer. 1 supply disconnected in MB prior to AC install</t>
  </si>
  <si>
    <t xml:space="preserve">Audit completed during Code I project, 7.7HSPF. Modeling issue. HO replaced their dryer element 2 years ago. Fudge factor was used for getting these post numbers. Unsure why the pre and post numbers are the same. </t>
  </si>
  <si>
    <t>Pool, new heat pump (split) 15 SEER (2.5 ton), interior DHW (GE would fit), and 1st generation NEST, 2 person occupancy. Changed hottub 6+ months ago, 115-240. Much lower CFM50 measured in 2014 than 2012.</t>
  </si>
  <si>
    <t>New water heater installed 2/14/14 was wrapped 3-27-14. Replaced microwave. Installed PV 2/18/14.</t>
  </si>
  <si>
    <t>Replaced window 11/13/13 (hurricane resistant-Ocala), late 2013/early 2014? new washer/dryer. Massive amount of work</t>
  </si>
  <si>
    <t>Great candidate for attic insulation w attic space easily accessible AND duct system repair and some air sealing issues (1942 home), DHW installed 4/12. New frig 11-20-13. Left study 11/14</t>
  </si>
  <si>
    <t>Pool, new heat pump (Oct 2013), returns(?) or pressure relief installed in all bedrooms. There were registers in the garage as well as 2 dog doors. FYI - When the house was at 25Pa the garage was at 15Pa</t>
  </si>
  <si>
    <t>DHW replaced 5 years ago. New washer and dryer 8-2013</t>
  </si>
  <si>
    <t>DHW replaced 5 years ago. 3-3-14 Had dryer vent cleared out. Replaced pool pump Nov 2013. Replaced WattsUp with PDR21 account (SN:3953352618)</t>
  </si>
  <si>
    <t>manufactured housing. HO thinks  there wasn't a gasket at the marriage wall so the MB was leaky</t>
  </si>
  <si>
    <t xml:space="preserve">Broward. New package unit was installed. They had to add  heatstrip because the of head pressure in heatpump. They also replaced their roof with white tile 8/7/14 </t>
  </si>
  <si>
    <t>2-story, Broward, some duct system leakage (tape/no mastic), some mold. They recently replaced 2 sliding doors and 1 window that face East. Missed tapeing up a small closet supply. Need to talk to Neil about how to adjust numbers. Still saw lower CFM50 in 2014 than 2012 even with open closet vent.</t>
  </si>
  <si>
    <t>Lee . New heat pump water heater installed 7/8/14.  They wanted us to do pressure mapping because they havea a significant dust problem. Renovating kitchen and lights for 8 months starting 11/18/13. Quite a few of our lights were replaced. Fixtures added to master bathroom.</t>
  </si>
  <si>
    <t>2-Story, Collier, w crawlspace with R-19 batts installed on underside of floor. A/C replaced on 9/9/14</t>
  </si>
  <si>
    <t xml:space="preserve">Lee . Remodeling kitchen when we were there. He will be moving the thermostat next to entryway. </t>
  </si>
  <si>
    <t>Collier. Majority of leakage is in master bedroom. CFM50 reading is much lower in 2014 than 2012</t>
  </si>
  <si>
    <t>Broward. Original dryer CT was on both legs of dryer. Dishwasher was replaced around 11/3/14. New thermostat installed in summer of 2014. She often has windows open.  CFM50 reading is lower in 2014 than 2012.</t>
  </si>
  <si>
    <t>Collier. Owner thinks thet pool pump was replaced under a year ago. Lots of leakage at sliding glass door. CFM50 reading is much higher in 2014 than 2012</t>
  </si>
  <si>
    <t>Lee. 5/14/14 they replaced airhandler with the same unit. Added hot tub in June. We moved the well pump CT to the hot tub.</t>
  </si>
  <si>
    <t>Collier. A/C may fail soon</t>
  </si>
  <si>
    <t>Lee has had PV. New AC and Ducts on 10-10-14. Replaced system with variable speed system around 10/16. Also added a humidifier controller</t>
  </si>
  <si>
    <t>Vented crawlspace with AAC block (8" - R-21?). Recharged coolant in AC, 8/18-8/22. They replaced their refrigerator, 7/13/14.</t>
  </si>
  <si>
    <t>Daughter moved in 5/23/14. They didn't want us to install Smart thermostat or test ducts.CFM50 Testing in 2012 was much higher.</t>
  </si>
  <si>
    <t>Large hole in AHU closet (back and side of supply plenum) that goes to attic (AHU closet is also the return). The duct numbers are on initial audit test page. WattsUp is on account PDR59.</t>
  </si>
  <si>
    <t>attic has good access for adding additional insulation, must keep AHU closet open when running but pulling some air from attic (air sealing opportunities), old DHW, June 2014 to add returns/fix AHU closet? Home was too leaky to test. They had a professional come by and do some work after a month and Sherwin will go back and retest soon.</t>
  </si>
  <si>
    <t>Initially installed a Lyric and then had to remove. We left him a Nest that he would try to install.</t>
  </si>
  <si>
    <t>All results in one column:</t>
  </si>
  <si>
    <t>Showerhead Type</t>
  </si>
  <si>
    <t>DHW - Gal</t>
  </si>
  <si>
    <t>Type (HPWH, ICS,Elec. Res.)</t>
  </si>
  <si>
    <t>Pentair poolpump 12-24-12. Reprogrammed 10-23-13. Homeowner may contact FPL  to come out and test and repair, they will let FSEC know. The CFM50 measured in 2014 was much lower than in 2012. Having ducts repaired/some replaced on Dec. 18 &amp; 19 2014.</t>
  </si>
  <si>
    <t>Hot Point</t>
  </si>
  <si>
    <t>Utility Room</t>
  </si>
  <si>
    <t>Elec. Res.</t>
  </si>
  <si>
    <t>Rheem</t>
  </si>
  <si>
    <t>AO Smith</t>
  </si>
  <si>
    <t>State</t>
  </si>
  <si>
    <t>2 heads in Guest homeowner did not want touched. DHW under load management.</t>
  </si>
  <si>
    <t>PE40MO9AAH</t>
  </si>
  <si>
    <t>GE40M06AAG</t>
  </si>
  <si>
    <t>EEST-40-913</t>
  </si>
  <si>
    <t>GE50T06AAG</t>
  </si>
  <si>
    <t>EE3Z50RD055V</t>
  </si>
  <si>
    <t>CV402RT1</t>
  </si>
  <si>
    <t>82VH40-2A</t>
  </si>
  <si>
    <t>82VH40-2</t>
  </si>
  <si>
    <t>DHW under load management.</t>
  </si>
  <si>
    <t>ECT55T200</t>
  </si>
  <si>
    <t>RH0312B22551</t>
  </si>
  <si>
    <t>HE40MO1SAG</t>
  </si>
  <si>
    <t>GE38S06AAG</t>
  </si>
  <si>
    <t>GE50S06AAG</t>
  </si>
  <si>
    <t>81VH40D</t>
  </si>
  <si>
    <t>E2F40RD045V</t>
  </si>
  <si>
    <t>EE3J40RD045V</t>
  </si>
  <si>
    <t>Hall-Delta handheld. FPL energy management program for DHW.</t>
  </si>
  <si>
    <t>ECT-55T-200</t>
  </si>
  <si>
    <t>GE50M06AAG</t>
  </si>
  <si>
    <t>Heat Trap/Insul.</t>
  </si>
  <si>
    <t>nonevisible/yes</t>
  </si>
  <si>
    <t xml:space="preserve">Mbath-American Standard (1.33 &amp; 1.98 GPM) &amp; Hall-Delta fixed. </t>
  </si>
  <si>
    <t>Hall-American Standard (1.33 &amp; 2.0 GPM) FPL on call. Intermatic timer, off 10pm on 4am.</t>
  </si>
  <si>
    <t>EE2H50RD045V</t>
  </si>
  <si>
    <t>E1F50RD045V</t>
  </si>
  <si>
    <t>Date of Replacement</t>
  </si>
  <si>
    <t>Replaced their hotwater heater on 2/14/14. Insul. Was removd and replaced on new one 3/27/14 using electrical tape. Load management on DHW and AC</t>
  </si>
  <si>
    <t>Ruud</t>
  </si>
  <si>
    <t>PE 40-2</t>
  </si>
  <si>
    <t>Rated Watts</t>
  </si>
  <si>
    <t>EESTT 40 917</t>
  </si>
  <si>
    <t>ECT 55 210</t>
  </si>
  <si>
    <t>Mbath shower head changed out the first few months in 2014 - appears to be a 2.5GPM but did not test to confirm flow rate. Purchased at Lowes: Appears to be a Moen Adler 2.5-GPM (9.5-LPM) Chrome 4-Spray Showerhead; Item #: 385135 |  Model #: 23026 . Hall-Delta fixed. FPL Load Management</t>
  </si>
  <si>
    <t>FPL Load Man.</t>
  </si>
  <si>
    <t>EIF50RD045V</t>
  </si>
  <si>
    <t>Mbath -Delta multi. DHW is on a timer</t>
  </si>
  <si>
    <t>GE0412B08905</t>
  </si>
  <si>
    <t>All-Delta handhelds. DHW on timer.</t>
  </si>
  <si>
    <t>PV 40 20RT7</t>
  </si>
  <si>
    <t>Hall-Delta multi. On timer</t>
  </si>
  <si>
    <t>GE40M0GAAG</t>
  </si>
  <si>
    <t>4500/3800</t>
  </si>
  <si>
    <t>GE30506AAG</t>
  </si>
  <si>
    <t>They have 2</t>
  </si>
  <si>
    <t>EE2H50RD045U</t>
  </si>
  <si>
    <t>PE38809KAG</t>
  </si>
  <si>
    <t>82V-H40-2</t>
  </si>
  <si>
    <t>GE50M6A</t>
  </si>
  <si>
    <t>GE40M6A</t>
  </si>
  <si>
    <t>EEST402172J20</t>
  </si>
  <si>
    <t>ECT40T200</t>
  </si>
  <si>
    <t>4500/4560</t>
  </si>
  <si>
    <t>JPYA - A050J13</t>
  </si>
  <si>
    <t>HPWH</t>
  </si>
  <si>
    <t>4500/3380</t>
  </si>
  <si>
    <t>Geospring</t>
  </si>
  <si>
    <t>82V40-2</t>
  </si>
  <si>
    <t>GE40T06AAG01</t>
  </si>
  <si>
    <t>ES652D0RTG</t>
  </si>
  <si>
    <t>EEST40T917</t>
  </si>
  <si>
    <t>American Standard</t>
  </si>
  <si>
    <t>SE62-80H-0455</t>
  </si>
  <si>
    <t>Solar/Elec</t>
  </si>
  <si>
    <t>GE40T6A</t>
  </si>
  <si>
    <t>Richmond</t>
  </si>
  <si>
    <t>F07886</t>
  </si>
  <si>
    <t>EEST 40T</t>
  </si>
  <si>
    <t>SE40M12AAH</t>
  </si>
  <si>
    <t>3/4" insul. On hot and cold lines along with being wrapped in a blanket. Guest-American Standard: Post measurement for the 2.0 GPM setting - the 1.5 GPM setting was not measured. They also had a timer on.</t>
  </si>
  <si>
    <t>3/4" insul. On hot and cold lines along with being wrapped Y58:Z58in a blanket. Guest-American Standard: Post measurement for the 2.0 GPM setting - the 1.5 GPM setting was not measured. They also had a timer on.</t>
  </si>
  <si>
    <t>ECT 40T 200</t>
  </si>
  <si>
    <t>GE 40T6A</t>
  </si>
  <si>
    <t>NA/Yes</t>
  </si>
  <si>
    <t>GE40T06AAG</t>
  </si>
  <si>
    <t>4500/1380</t>
  </si>
  <si>
    <t>Craftmaster</t>
  </si>
  <si>
    <t>CREFR90-42DL</t>
  </si>
  <si>
    <t>Plumbing Loop/No</t>
  </si>
  <si>
    <t>Some insulation on hot pipe</t>
  </si>
  <si>
    <t>Need picture of DWH</t>
  </si>
  <si>
    <t>0704B18299</t>
  </si>
  <si>
    <t>50 gal</t>
  </si>
  <si>
    <t>40 gal</t>
  </si>
  <si>
    <t>Pipe Wrapped</t>
  </si>
  <si>
    <t>Prior to shallow</t>
  </si>
  <si>
    <t>No audit done</t>
  </si>
  <si>
    <t>ED2KHAXVB01</t>
  </si>
  <si>
    <t>Monitoring equipment installed 6/1/14. No audit or pictures yet.</t>
  </si>
  <si>
    <t># of Occupants</t>
  </si>
  <si>
    <t>PV Size</t>
  </si>
  <si>
    <t>Installation date</t>
  </si>
  <si>
    <t>Face</t>
  </si>
  <si>
    <t>7.5 kW</t>
  </si>
  <si>
    <t>South</t>
  </si>
  <si>
    <t>10 kW</t>
  </si>
  <si>
    <t>Planned Spring 2015</t>
  </si>
  <si>
    <t>West</t>
  </si>
  <si>
    <t>5 kW "?"</t>
  </si>
  <si>
    <t>Interior</t>
  </si>
  <si>
    <t>Active</t>
  </si>
  <si>
    <t>1.98 (hall); 2.2 (outdoor)</t>
  </si>
  <si>
    <t>2 (outdoor)</t>
  </si>
  <si>
    <t>Outdoor Utility Room</t>
  </si>
  <si>
    <t>1 of 2 (installed homeowner's shower head)</t>
  </si>
  <si>
    <t xml:space="preserve">Modifed Shallow - only lighting &amp; shower head retrofit. Shower head was WaterSense certified </t>
  </si>
  <si>
    <t>Not installed</t>
  </si>
  <si>
    <t>Has a Nest already</t>
  </si>
  <si>
    <t>Removed</t>
  </si>
  <si>
    <t>Nest</t>
  </si>
  <si>
    <t>Site</t>
  </si>
  <si>
    <t>Date of Last download</t>
  </si>
  <si>
    <t>Large gap of missing data between 4/23/13 and 5/29/14</t>
  </si>
  <si>
    <t>Large gap of missing data between 5/23/13 and 5/29/14</t>
  </si>
  <si>
    <t>Large gap of missing data between 5/21/13 and 9/22/14</t>
  </si>
  <si>
    <t>Large gap of missing data between 1/15/14 and 7/27/14</t>
  </si>
  <si>
    <t>Multi Hobo Site - Lanched</t>
  </si>
  <si>
    <t>Installed - Pls Download</t>
  </si>
  <si>
    <t>Washer Serial #</t>
  </si>
  <si>
    <t>Dryer Serial #</t>
  </si>
  <si>
    <t>C51450862</t>
  </si>
  <si>
    <t>M50201064</t>
  </si>
  <si>
    <t>W/D, Frig</t>
  </si>
  <si>
    <t>W/D, DW</t>
  </si>
  <si>
    <t>W/D</t>
  </si>
  <si>
    <t>Appliance Type</t>
  </si>
  <si>
    <t>Appliances</t>
  </si>
  <si>
    <t>Insulation</t>
  </si>
  <si>
    <t xml:space="preserve">Variable Speed Pool Pumps </t>
  </si>
  <si>
    <t>Heat Pump Water Heater</t>
  </si>
  <si>
    <t xml:space="preserve">Mini-Split Heat Pump </t>
  </si>
  <si>
    <t>HVAC</t>
  </si>
  <si>
    <t>HPCD</t>
  </si>
  <si>
    <t>W&amp;D</t>
  </si>
  <si>
    <t>4/22/15 - 5/28/2015</t>
  </si>
  <si>
    <t>4/29-4/30/2015</t>
  </si>
  <si>
    <t>C51450854</t>
  </si>
  <si>
    <t>M45001545</t>
  </si>
  <si>
    <t>W100007190</t>
  </si>
  <si>
    <t>M4521934</t>
  </si>
  <si>
    <t>Date of New Install</t>
  </si>
  <si>
    <t>Needs state replaced. All data was lost after battery died</t>
  </si>
  <si>
    <t>Scale has been picked up</t>
  </si>
  <si>
    <t>9/12/2013, ducted 9/19/2014, unducted 6/12/2015</t>
  </si>
  <si>
    <t>9/4/2013, ducted 9/15/2014</t>
  </si>
  <si>
    <t>EIFS</t>
  </si>
  <si>
    <t xml:space="preserve">straight cool </t>
  </si>
  <si>
    <t>CFM50 was much lower in 2014 test than 2012; single stage HVAC system confirmed at NEST install</t>
  </si>
  <si>
    <t>7//22/15</t>
  </si>
  <si>
    <t>NOT INSTALLED</t>
  </si>
  <si>
    <t>pkg, heat pump</t>
  </si>
  <si>
    <t>estim 7/23/14</t>
  </si>
  <si>
    <t>Nest is in MB facing a wall. They may look into Nest Protect. Had to remove nest after 2 days because condensor wouldn't come on. Given Lyric but still not installed as of 7/23/15 visit, plan to install after 1yr AC checkup is complete</t>
  </si>
  <si>
    <t>plan to install Lyric soon (as of 7/23/15 visit)</t>
  </si>
  <si>
    <t xml:space="preserve">9/1/15 - 3 south facing french doors </t>
  </si>
  <si>
    <t>R-6 (R3 &amp; R 13)</t>
  </si>
  <si>
    <t>Work began 7/1/2015. 7/10/2015 operating alone. Light contact work over the next week.</t>
  </si>
  <si>
    <t>7/16-18/2015</t>
  </si>
  <si>
    <t>Roof</t>
  </si>
  <si>
    <t>10/7/15 - 10/15/15</t>
  </si>
  <si>
    <t>PV</t>
  </si>
  <si>
    <t>Deep</t>
  </si>
  <si>
    <t>PHPT60</t>
  </si>
  <si>
    <t>GEH50DEEDSRB</t>
  </si>
  <si>
    <t>deeps</t>
  </si>
  <si>
    <t>confounding measures</t>
  </si>
  <si>
    <t>rejected</t>
  </si>
  <si>
    <t>Total smart install including deeps</t>
  </si>
  <si>
    <t>deeps not considered for shallow + eval</t>
  </si>
  <si>
    <t>nest or lyric in 2014</t>
  </si>
  <si>
    <t>nest in 2015</t>
  </si>
  <si>
    <t>nest evaluated</t>
  </si>
  <si>
    <t>lyrics evaluated</t>
  </si>
  <si>
    <t>nests evaluation summarized</t>
  </si>
  <si>
    <t>sites considered</t>
  </si>
  <si>
    <t>had nests already</t>
  </si>
  <si>
    <t>incompatible</t>
  </si>
  <si>
    <t>nests confounded by MSHP</t>
  </si>
  <si>
    <t>(site 46 ) not clear Nest ever installed</t>
  </si>
  <si>
    <t>nests savings predicitons made</t>
  </si>
  <si>
    <t>sites described in table 1 of Danny's ACEEE report</t>
  </si>
  <si>
    <t>AHU Make</t>
  </si>
  <si>
    <t>AHU Model #</t>
  </si>
  <si>
    <t>Pre CMP Age</t>
  </si>
  <si>
    <t>CMP Make</t>
  </si>
  <si>
    <t>CMP Model #</t>
  </si>
  <si>
    <t>Pre HSPF</t>
  </si>
  <si>
    <t>Date of CMP Change</t>
  </si>
  <si>
    <t>Post HSPF</t>
  </si>
  <si>
    <t>Trane</t>
  </si>
  <si>
    <t>TWE042C14B0</t>
  </si>
  <si>
    <t>AM Standard</t>
  </si>
  <si>
    <t>2A6B3042A1000AA</t>
  </si>
  <si>
    <t>2TEC3F60A1000AA</t>
  </si>
  <si>
    <t>2TWR3060A1000AA</t>
  </si>
  <si>
    <t>TWE037E13FA0</t>
  </si>
  <si>
    <t>2TWR2036A1000AA</t>
  </si>
  <si>
    <t>Tempstar</t>
  </si>
  <si>
    <t>NFCX3600C1</t>
  </si>
  <si>
    <t>International Comfort Products Corp</t>
  </si>
  <si>
    <t>TCH236AKA1</t>
  </si>
  <si>
    <t>Bryant</t>
  </si>
  <si>
    <t>FA4ANF030</t>
  </si>
  <si>
    <t>Bryant?</t>
  </si>
  <si>
    <t>662CJ030-B</t>
  </si>
  <si>
    <t>Total Occupancy</t>
  </si>
  <si>
    <t>avg</t>
  </si>
  <si>
    <t>min</t>
  </si>
  <si>
    <t>max</t>
  </si>
  <si>
    <t>Ceiling R Value</t>
  </si>
  <si>
    <t>R-6</t>
  </si>
  <si>
    <t>Vintage</t>
  </si>
  <si>
    <t>Occupancy</t>
  </si>
  <si>
    <t>Average</t>
  </si>
  <si>
    <t>Range</t>
  </si>
  <si>
    <t>1942 - 2006</t>
  </si>
  <si>
    <t xml:space="preserve"> 1 - 6</t>
  </si>
  <si>
    <t>1,000 - 2,650</t>
  </si>
  <si>
    <t>Ceiling Insulation (R-Value)</t>
  </si>
  <si>
    <t xml:space="preserve"> 6 - 38</t>
  </si>
  <si>
    <t>4.4 - 16.4</t>
  </si>
  <si>
    <t>Airtightness (ach50)</t>
  </si>
  <si>
    <r>
      <t>Living Area (ft</t>
    </r>
    <r>
      <rPr>
        <vertAlign val="superscript"/>
        <sz val="11"/>
        <color theme="3"/>
        <rFont val="Calibri"/>
        <family val="2"/>
        <scheme val="minor"/>
      </rPr>
      <t>2</t>
    </r>
    <r>
      <rPr>
        <sz val="11"/>
        <color theme="3"/>
        <rFont val="Calibri"/>
        <family val="2"/>
        <scheme val="minor"/>
      </rPr>
      <t>)</t>
    </r>
  </si>
  <si>
    <t>Characteristic (n = 56)</t>
  </si>
  <si>
    <t>3/23/2016 - self. 1ton, 24 SEER replaced window unit in bonus room.</t>
  </si>
  <si>
    <t>Removed 4/5/16 with installation of new Trane (incompatible)</t>
  </si>
  <si>
    <t>straight cool (reported)</t>
  </si>
  <si>
    <t>Goodman</t>
  </si>
  <si>
    <t>Rudd</t>
  </si>
  <si>
    <t>Grand Aire</t>
  </si>
  <si>
    <t>Carrier</t>
  </si>
  <si>
    <t>York</t>
  </si>
  <si>
    <t>Comfort Maker</t>
  </si>
  <si>
    <t>Lennox</t>
  </si>
  <si>
    <t>No Tag</t>
  </si>
  <si>
    <t>Label faded</t>
  </si>
  <si>
    <t>Nordyne</t>
  </si>
  <si>
    <t>Payne</t>
  </si>
  <si>
    <t>ARPT042-00C-1A</t>
  </si>
  <si>
    <t>TWE049E13FB2</t>
  </si>
  <si>
    <t>TWED037E13FB0</t>
  </si>
  <si>
    <t>UHLAHM3617JA</t>
  </si>
  <si>
    <t>TWE040E13F80</t>
  </si>
  <si>
    <t>FA4ANF042</t>
  </si>
  <si>
    <t>FSM4P2400AT1</t>
  </si>
  <si>
    <t>ARUF042-00A1</t>
  </si>
  <si>
    <t>(label washed out)</t>
  </si>
  <si>
    <t>RAPC-036JAZ</t>
  </si>
  <si>
    <t>TWE040E13FA1</t>
  </si>
  <si>
    <t>FV4ANF005</t>
  </si>
  <si>
    <t>TWE040E13F31</t>
  </si>
  <si>
    <t>2TTX4036B1000A</t>
  </si>
  <si>
    <t>G/UA060SC</t>
  </si>
  <si>
    <t>FY4ANF04Z</t>
  </si>
  <si>
    <t>GSH130421AC</t>
  </si>
  <si>
    <t>RAPA-030JAZ</t>
  </si>
  <si>
    <t>??B3BM-048K-B</t>
  </si>
  <si>
    <t>4TEE3F40B1000BA</t>
  </si>
  <si>
    <t>FV4CNF005</t>
  </si>
  <si>
    <t>CPKE30-1B</t>
  </si>
  <si>
    <t>50GL-060---321</t>
  </si>
  <si>
    <t>TWE065E13FB0</t>
  </si>
  <si>
    <t>N????UACH-030JAX</t>
  </si>
  <si>
    <t>TWE037E13FB1</t>
  </si>
  <si>
    <t>CL24-1A</t>
  </si>
  <si>
    <t>CPLE48-1A</t>
  </si>
  <si>
    <t>TCH036B100BA</t>
  </si>
  <si>
    <t>GAM5A0C42M31SAA</t>
  </si>
  <si>
    <t>TWV0368140A1</t>
  </si>
  <si>
    <t>561CJ030-D</t>
  </si>
  <si>
    <t>YE030G</t>
  </si>
  <si>
    <t>APNE-042JAZ</t>
  </si>
  <si>
    <t>CKT36-18</t>
  </si>
  <si>
    <t>RAMC-42JAZ</t>
  </si>
  <si>
    <t>CBX32MU-048-230-6-03</t>
  </si>
  <si>
    <t>NAC036AKA5</t>
  </si>
  <si>
    <t>NFCP2400R1</t>
  </si>
  <si>
    <t>CB30M-51-1P</t>
  </si>
  <si>
    <t>RHSA-HM3017JA</t>
  </si>
  <si>
    <t>RCE42A2A</t>
  </si>
  <si>
    <t>NAC030AKA4</t>
  </si>
  <si>
    <t>TCH036B100BC</t>
  </si>
  <si>
    <t>T2A348GKA100</t>
  </si>
  <si>
    <t>GSZ130361BC</t>
  </si>
  <si>
    <t>25VNA036A300</t>
  </si>
  <si>
    <t>PAH2VMT36KB</t>
  </si>
  <si>
    <t>JSB3A-030KA</t>
  </si>
  <si>
    <t>663CJ030-D</t>
  </si>
  <si>
    <t>G5H130421AA</t>
  </si>
  <si>
    <t>ARPT049-00A1</t>
  </si>
  <si>
    <t>38TDB036300</t>
  </si>
  <si>
    <t>PA13NA030-B</t>
  </si>
  <si>
    <t>Weather King</t>
  </si>
  <si>
    <t>Heritage</t>
  </si>
  <si>
    <t>AHE36C2C</t>
  </si>
  <si>
    <t>2TWX4048B1000AA</t>
  </si>
  <si>
    <t>TWY030B100A1</t>
  </si>
  <si>
    <t>13AJA36A01</t>
  </si>
  <si>
    <t>6H4042B100A0</t>
  </si>
  <si>
    <t>561CJ042A</t>
  </si>
  <si>
    <t>CRT24-1A</t>
  </si>
  <si>
    <t>CPLJ36-1A</t>
  </si>
  <si>
    <t>RBHK-2W11NFG</t>
  </si>
  <si>
    <t>TWY036A100A3</t>
  </si>
  <si>
    <t>38TDB048300TXV</t>
  </si>
  <si>
    <t>2TWZ9036A1000AC</t>
  </si>
  <si>
    <t>2TEE3F40A1000AA</t>
  </si>
  <si>
    <t>N2AHD20A06A</t>
  </si>
  <si>
    <t>25HBA342A300</t>
  </si>
  <si>
    <t>RCGJ-36A1AS21</t>
  </si>
  <si>
    <t>GS3BC-042K</t>
  </si>
  <si>
    <t>4TTR5042E1000AB</t>
  </si>
  <si>
    <t>25HCC542A300</t>
  </si>
  <si>
    <t>A30-08</t>
  </si>
  <si>
    <t>TWZ060A100A1</t>
  </si>
  <si>
    <t>REAB1410BHS</t>
  </si>
  <si>
    <t>2A7A3036A1000AA</t>
  </si>
  <si>
    <t>AER24-1A</t>
  </si>
  <si>
    <t>ARUT04900A1</t>
  </si>
  <si>
    <t>4TTR5036E1000AB</t>
  </si>
  <si>
    <t>7A0042A100A1</t>
  </si>
  <si>
    <t>ARU032-00A-1</t>
  </si>
  <si>
    <t>FA4BNF036000AAAA</t>
  </si>
  <si>
    <t>RHSAHM4221JA</t>
  </si>
  <si>
    <t>AE36-10</t>
  </si>
  <si>
    <t>FB4ANFQ42</t>
  </si>
  <si>
    <t>XC21-048-230-02</t>
  </si>
  <si>
    <t>NFCP3600C3</t>
  </si>
  <si>
    <t>CA5S24VKD3</t>
  </si>
  <si>
    <t>12ACB48-3P</t>
  </si>
  <si>
    <t>RAND-030JBZ</t>
  </si>
  <si>
    <t>BBC48A2A</t>
  </si>
  <si>
    <t>RCBA-3765GG17</t>
  </si>
  <si>
    <t>2TTZ9048A1000AB</t>
  </si>
  <si>
    <t>FEM2X6000A</t>
  </si>
  <si>
    <t>B1BM042K-B</t>
  </si>
  <si>
    <t>AVPTC313714AA</t>
  </si>
  <si>
    <t>FE4ANB006T00ABAA</t>
  </si>
  <si>
    <t>PSH2BD-036K</t>
  </si>
  <si>
    <t>GB3BW-030K-10</t>
  </si>
  <si>
    <t>FK4CNF003</t>
  </si>
  <si>
    <t>ARUF36421B4</t>
  </si>
  <si>
    <t>RCE48C2A</t>
  </si>
  <si>
    <t>FE4ANF003</t>
  </si>
  <si>
    <t>PF4MNA031</t>
  </si>
  <si>
    <t>FV4CNB006</t>
  </si>
  <si>
    <t>RPQL-030JEZ</t>
  </si>
  <si>
    <t>FX4DNF049</t>
  </si>
  <si>
    <t>RQRM-A036JK</t>
  </si>
  <si>
    <t>CBX40UHV-048-230-6-03</t>
  </si>
  <si>
    <t>Grandaire</t>
  </si>
  <si>
    <t>WAPL304A2</t>
  </si>
  <si>
    <t>25HCB648A310</t>
  </si>
  <si>
    <t>25HCB648A**31</t>
  </si>
  <si>
    <t>25HNB936A310</t>
  </si>
  <si>
    <t>RHLL-HM3617JA</t>
  </si>
  <si>
    <t>WCA3484GKC100</t>
  </si>
  <si>
    <t>25HCB660A**32</t>
  </si>
  <si>
    <t>24ABB342C300</t>
  </si>
  <si>
    <t>25HCB636A310</t>
  </si>
  <si>
    <t>XP25-048-230-01</t>
  </si>
  <si>
    <t>WCA3304GKA2</t>
  </si>
  <si>
    <r>
      <t>Operational on June 26, 2015, however contractor work spanned June 18</t>
    </r>
    <r>
      <rPr>
        <vertAlign val="superscript"/>
        <sz val="12"/>
        <color theme="1"/>
        <rFont val="Arial"/>
        <family val="2"/>
      </rPr>
      <t>th</t>
    </r>
    <r>
      <rPr>
        <sz val="12"/>
        <color theme="1"/>
        <rFont val="Arial"/>
        <family val="2"/>
      </rPr>
      <t xml:space="preserve"> – July 9</t>
    </r>
    <r>
      <rPr>
        <vertAlign val="superscript"/>
        <sz val="12"/>
        <color theme="1"/>
        <rFont val="Arial"/>
        <family val="2"/>
      </rPr>
      <t>th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</si>
</sst>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mm/dd/yy;@"/>
    <numFmt numFmtId="166" formatCode="0.000"/>
    <numFmt numFmtId="167" formatCode="&quot;$&quot;#,##0"/>
    <numFmt numFmtId="168" formatCode="[$-409]mmmm\-yy;@"/>
    <numFmt numFmtId="169" formatCode="0.00000000"/>
    <numFmt numFmtId="170" formatCode="0.0000000"/>
    <numFmt numFmtId="171" formatCode="_(* #,##0.0_);_(* \(#,##0.0\);_(* &quot;-&quot;??_);_(@_)"/>
    <numFmt numFmtId="173" formatCode="m/d/yy;@"/>
  </numFmts>
  <fonts count="40" x14ac:knownFonts="1">
    <font>
      <sz val="11"/>
      <color theme="1"/>
      <name val="Calibri"/>
      <family val="2"/>
      <scheme val="minor"/>
    </font>
    <font>
      <b/>
      <sz val="12"/>
      <color theme="1"/>
      <name val="Calibri"/>
      <family val="2"/>
      <scheme val="minor"/>
    </font>
    <font>
      <sz val="11"/>
      <name val="Calibri"/>
      <family val="2"/>
      <scheme val="minor"/>
    </font>
    <font>
      <sz val="8"/>
      <color indexed="81"/>
      <name val="Tahoma"/>
      <family val="2"/>
    </font>
    <font>
      <b/>
      <sz val="8"/>
      <color indexed="81"/>
      <name val="Tahoma"/>
      <family val="2"/>
    </font>
    <font>
      <sz val="11"/>
      <color theme="0" tint="-0.249977111117893"/>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sz val="11"/>
      <color theme="0" tint="-0.499984740745262"/>
      <name val="Calibri"/>
      <family val="2"/>
      <scheme val="minor"/>
    </font>
    <font>
      <b/>
      <sz val="9"/>
      <color indexed="81"/>
      <name val="Tahoma"/>
      <family val="2"/>
    </font>
    <font>
      <sz val="9"/>
      <color indexed="81"/>
      <name val="Tahoma"/>
      <family val="2"/>
    </font>
    <font>
      <u/>
      <sz val="11"/>
      <color theme="10"/>
      <name val="Calibri"/>
      <family val="2"/>
    </font>
    <font>
      <sz val="11"/>
      <color theme="0" tint="-0.34998626667073579"/>
      <name val="Calibri"/>
      <family val="2"/>
      <scheme val="minor"/>
    </font>
    <font>
      <b/>
      <sz val="10"/>
      <color theme="1"/>
      <name val="Calibri"/>
      <family val="2"/>
      <scheme val="minor"/>
    </font>
    <font>
      <sz val="9"/>
      <color theme="1"/>
      <name val="Calibri"/>
      <family val="2"/>
      <scheme val="minor"/>
    </font>
    <font>
      <b/>
      <sz val="10"/>
      <color theme="1"/>
      <name val="Calibri"/>
      <family val="2"/>
    </font>
    <font>
      <b/>
      <i/>
      <sz val="10"/>
      <color theme="1"/>
      <name val="Calibri"/>
      <family val="2"/>
    </font>
    <font>
      <sz val="11"/>
      <color theme="0" tint="-4.9989318521683403E-2"/>
      <name val="Calibri"/>
      <family val="2"/>
      <scheme val="minor"/>
    </font>
    <font>
      <b/>
      <sz val="12"/>
      <color theme="4"/>
      <name val="Calibri"/>
      <family val="2"/>
      <scheme val="minor"/>
    </font>
    <font>
      <sz val="10"/>
      <name val="Arial"/>
      <family val="2"/>
    </font>
    <font>
      <u/>
      <sz val="8"/>
      <color theme="10"/>
      <name val="Arial"/>
      <family val="2"/>
    </font>
    <font>
      <b/>
      <sz val="10"/>
      <name val="Calibri"/>
      <family val="2"/>
      <scheme val="minor"/>
    </font>
    <font>
      <b/>
      <sz val="12"/>
      <name val="Calibri"/>
      <family val="2"/>
      <scheme val="minor"/>
    </font>
    <font>
      <i/>
      <sz val="11"/>
      <name val="Calibri"/>
      <family val="2"/>
      <scheme val="minor"/>
    </font>
    <font>
      <sz val="11"/>
      <color rgb="FFFF0000"/>
      <name val="Calibri"/>
      <family val="2"/>
      <scheme val="minor"/>
    </font>
    <font>
      <b/>
      <sz val="11"/>
      <color theme="0" tint="-0.499984740745262"/>
      <name val="Calibri"/>
      <family val="2"/>
      <scheme val="minor"/>
    </font>
    <font>
      <sz val="11"/>
      <color rgb="FFC00000"/>
      <name val="Calibri"/>
      <family val="2"/>
      <scheme val="minor"/>
    </font>
    <font>
      <b/>
      <sz val="12"/>
      <color theme="1"/>
      <name val="Arial"/>
      <family val="2"/>
    </font>
    <font>
      <sz val="11"/>
      <color theme="1" tint="0.499984740745262"/>
      <name val="Calibri"/>
      <family val="2"/>
      <scheme val="minor"/>
    </font>
    <font>
      <sz val="12"/>
      <color theme="1"/>
      <name val="Arial"/>
      <family val="2"/>
    </font>
    <font>
      <i/>
      <sz val="12"/>
      <color theme="1"/>
      <name val="Arial"/>
      <family val="2"/>
    </font>
    <font>
      <sz val="12"/>
      <name val="Arial"/>
      <family val="2"/>
    </font>
    <font>
      <b/>
      <sz val="12"/>
      <name val="Arial"/>
      <family val="2"/>
    </font>
    <font>
      <b/>
      <sz val="11"/>
      <name val="Calibri"/>
      <family val="2"/>
      <scheme val="minor"/>
    </font>
    <font>
      <b/>
      <sz val="13"/>
      <color theme="0"/>
      <name val="Calibri"/>
      <family val="2"/>
      <scheme val="minor"/>
    </font>
    <font>
      <sz val="11"/>
      <color theme="3"/>
      <name val="Calibri"/>
      <family val="2"/>
      <scheme val="minor"/>
    </font>
    <font>
      <vertAlign val="superscript"/>
      <sz val="11"/>
      <color theme="3"/>
      <name val="Calibri"/>
      <family val="2"/>
      <scheme val="minor"/>
    </font>
    <font>
      <vertAlign val="superscript"/>
      <sz val="12"/>
      <color theme="1"/>
      <name val="Arial"/>
      <family val="2"/>
    </font>
  </fonts>
  <fills count="19">
    <fill>
      <patternFill patternType="none"/>
    </fill>
    <fill>
      <patternFill patternType="gray125"/>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theme="9"/>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2"/>
        <bgColor indexed="64"/>
      </patternFill>
    </fill>
    <fill>
      <patternFill patternType="solid">
        <fgColor rgb="FFFFFF99"/>
        <bgColor indexed="64"/>
      </patternFill>
    </fill>
    <fill>
      <patternFill patternType="solid">
        <fgColor rgb="FFFF0000"/>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5">
    <xf numFmtId="0" fontId="0" fillId="0" borderId="0"/>
    <xf numFmtId="0" fontId="13" fillId="0" borderId="0" applyNumberFormat="0" applyFill="0" applyBorder="0" applyAlignment="0" applyProtection="0">
      <alignment vertical="top"/>
      <protection locked="0"/>
    </xf>
    <xf numFmtId="0" fontId="21" fillId="0" borderId="0">
      <alignment vertical="center"/>
    </xf>
    <xf numFmtId="0" fontId="22" fillId="0" borderId="0" applyNumberFormat="0" applyFill="0" applyBorder="0" applyAlignment="0" applyProtection="0">
      <alignment vertical="top"/>
      <protection locked="0"/>
    </xf>
    <xf numFmtId="43" fontId="6" fillId="0" borderId="0" applyFont="0" applyFill="0" applyBorder="0" applyAlignment="0" applyProtection="0"/>
  </cellStyleXfs>
  <cellXfs count="414">
    <xf numFmtId="0" fontId="0" fillId="0" borderId="0" xfId="0"/>
    <xf numFmtId="0" fontId="5" fillId="0" borderId="1" xfId="0" applyFont="1" applyFill="1" applyBorder="1"/>
    <xf numFmtId="16" fontId="2" fillId="0" borderId="1" xfId="0" applyNumberFormat="1" applyFont="1" applyFill="1" applyBorder="1"/>
    <xf numFmtId="0" fontId="2" fillId="0" borderId="0" xfId="0" applyFont="1"/>
    <xf numFmtId="0" fontId="2" fillId="0" borderId="0" xfId="0" applyFont="1" applyBorder="1"/>
    <xf numFmtId="0" fontId="0" fillId="0" borderId="0" xfId="0"/>
    <xf numFmtId="0" fontId="1" fillId="0" borderId="1" xfId="0" applyFont="1" applyBorder="1"/>
    <xf numFmtId="0" fontId="0" fillId="0" borderId="1" xfId="0" applyBorder="1"/>
    <xf numFmtId="0" fontId="0" fillId="0" borderId="1" xfId="0" applyFont="1" applyBorder="1"/>
    <xf numFmtId="0" fontId="0" fillId="0" borderId="1" xfId="0" applyFill="1" applyBorder="1"/>
    <xf numFmtId="0" fontId="2" fillId="0" borderId="1" xfId="0" applyFont="1" applyFill="1" applyBorder="1"/>
    <xf numFmtId="0" fontId="2" fillId="0" borderId="1" xfId="0" applyFont="1" applyBorder="1"/>
    <xf numFmtId="0" fontId="0" fillId="0" borderId="0" xfId="0" applyBorder="1"/>
    <xf numFmtId="0" fontId="2" fillId="0" borderId="0" xfId="0" applyFont="1" applyFill="1" applyBorder="1"/>
    <xf numFmtId="0" fontId="0" fillId="0" borderId="0" xfId="0" applyFill="1" applyBorder="1"/>
    <xf numFmtId="0" fontId="0" fillId="0" borderId="0" xfId="0" applyFill="1"/>
    <xf numFmtId="0" fontId="0" fillId="0" borderId="7" xfId="0" applyFill="1" applyBorder="1"/>
    <xf numFmtId="0" fontId="0" fillId="0" borderId="0" xfId="0" applyFill="1" applyBorder="1" applyAlignment="1">
      <alignment horizontal="right"/>
    </xf>
    <xf numFmtId="0" fontId="1" fillId="0" borderId="1" xfId="0" applyFont="1" applyFill="1" applyBorder="1"/>
    <xf numFmtId="0" fontId="0" fillId="0" borderId="1" xfId="0" applyFill="1" applyBorder="1" applyAlignment="1">
      <alignment horizontal="right"/>
    </xf>
    <xf numFmtId="0" fontId="0" fillId="0" borderId="1" xfId="0" applyBorder="1" applyAlignment="1">
      <alignment horizontal="right"/>
    </xf>
    <xf numFmtId="0" fontId="0" fillId="0" borderId="1" xfId="0" applyBorder="1" applyAlignment="1">
      <alignment horizontal="center"/>
    </xf>
    <xf numFmtId="0" fontId="0" fillId="0" borderId="1" xfId="0" applyFill="1" applyBorder="1" applyAlignment="1">
      <alignment horizontal="center"/>
    </xf>
    <xf numFmtId="0" fontId="13" fillId="0" borderId="0" xfId="1" applyAlignment="1" applyProtection="1"/>
    <xf numFmtId="0" fontId="0" fillId="0" borderId="1" xfId="0" applyFill="1" applyBorder="1" applyAlignment="1">
      <alignment horizontal="left"/>
    </xf>
    <xf numFmtId="0" fontId="2" fillId="0" borderId="5" xfId="0" applyFont="1" applyBorder="1" applyAlignment="1">
      <alignment horizontal="right"/>
    </xf>
    <xf numFmtId="0" fontId="1" fillId="0" borderId="1" xfId="0" applyFont="1" applyBorder="1" applyAlignment="1">
      <alignment wrapText="1"/>
    </xf>
    <xf numFmtId="0" fontId="2" fillId="3" borderId="1" xfId="0" applyFont="1" applyFill="1" applyBorder="1"/>
    <xf numFmtId="0" fontId="0" fillId="3" borderId="1" xfId="0" applyFill="1" applyBorder="1"/>
    <xf numFmtId="165" fontId="0" fillId="0" borderId="1" xfId="0" applyNumberFormat="1" applyFill="1" applyBorder="1"/>
    <xf numFmtId="165" fontId="2" fillId="0" borderId="1" xfId="0" applyNumberFormat="1" applyFont="1" applyFill="1" applyBorder="1"/>
    <xf numFmtId="0" fontId="0" fillId="4" borderId="1" xfId="0" applyFill="1" applyBorder="1"/>
    <xf numFmtId="0" fontId="0" fillId="2" borderId="1" xfId="0" applyFill="1" applyBorder="1"/>
    <xf numFmtId="0" fontId="15" fillId="0" borderId="1" xfId="0" applyFont="1" applyBorder="1" applyAlignment="1">
      <alignment wrapText="1"/>
    </xf>
    <xf numFmtId="0" fontId="14" fillId="0" borderId="1" xfId="0" applyFont="1" applyFill="1" applyBorder="1"/>
    <xf numFmtId="0" fontId="15" fillId="0" borderId="1" xfId="0" applyFont="1" applyFill="1" applyBorder="1" applyAlignment="1">
      <alignment wrapText="1"/>
    </xf>
    <xf numFmtId="0" fontId="15" fillId="0" borderId="0" xfId="0" applyFont="1" applyFill="1" applyBorder="1" applyAlignment="1">
      <alignment wrapText="1"/>
    </xf>
    <xf numFmtId="0" fontId="10" fillId="0" borderId="1" xfId="0" applyFont="1" applyFill="1" applyBorder="1"/>
    <xf numFmtId="0" fontId="10" fillId="0" borderId="1" xfId="0" applyFont="1" applyBorder="1"/>
    <xf numFmtId="0" fontId="1" fillId="0" borderId="1" xfId="0" applyFont="1" applyFill="1" applyBorder="1" applyAlignment="1">
      <alignment wrapText="1"/>
    </xf>
    <xf numFmtId="0" fontId="17" fillId="0" borderId="1" xfId="0" applyFont="1" applyFill="1" applyBorder="1" applyAlignment="1">
      <alignment wrapText="1"/>
    </xf>
    <xf numFmtId="0" fontId="0" fillId="5" borderId="1" xfId="0" applyFill="1" applyBorder="1"/>
    <xf numFmtId="2" fontId="0" fillId="5" borderId="1" xfId="0" applyNumberFormat="1" applyFill="1" applyBorder="1"/>
    <xf numFmtId="2" fontId="0" fillId="0" borderId="1" xfId="0" applyNumberFormat="1" applyFill="1" applyBorder="1"/>
    <xf numFmtId="165" fontId="16" fillId="0" borderId="1" xfId="0" applyNumberFormat="1" applyFont="1" applyFill="1" applyBorder="1"/>
    <xf numFmtId="165" fontId="10" fillId="0" borderId="1" xfId="0" applyNumberFormat="1" applyFont="1" applyBorder="1"/>
    <xf numFmtId="16" fontId="10" fillId="0" borderId="1" xfId="0" applyNumberFormat="1" applyFont="1" applyFill="1" applyBorder="1"/>
    <xf numFmtId="165" fontId="10" fillId="0" borderId="1" xfId="0" applyNumberFormat="1" applyFont="1" applyFill="1" applyBorder="1"/>
    <xf numFmtId="0" fontId="1" fillId="0" borderId="0" xfId="0" applyFont="1" applyFill="1" applyBorder="1" applyAlignment="1">
      <alignment wrapText="1"/>
    </xf>
    <xf numFmtId="0" fontId="2" fillId="4" borderId="1" xfId="0" applyFont="1" applyFill="1" applyBorder="1"/>
    <xf numFmtId="164" fontId="0" fillId="0" borderId="1" xfId="0" applyNumberFormat="1" applyBorder="1"/>
    <xf numFmtId="0" fontId="2" fillId="2" borderId="1" xfId="0" applyFont="1" applyFill="1" applyBorder="1"/>
    <xf numFmtId="0" fontId="0" fillId="2" borderId="0" xfId="0" applyFill="1" applyBorder="1"/>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0" fontId="0" fillId="4" borderId="0" xfId="0" applyFill="1"/>
    <xf numFmtId="0" fontId="0" fillId="4" borderId="1" xfId="0" applyFill="1" applyBorder="1" applyAlignment="1">
      <alignment horizontal="center"/>
    </xf>
    <xf numFmtId="1" fontId="0" fillId="5" borderId="1" xfId="0" applyNumberForma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xf>
    <xf numFmtId="0" fontId="2" fillId="5" borderId="1" xfId="0" applyFont="1" applyFill="1" applyBorder="1"/>
    <xf numFmtId="0" fontId="2" fillId="6" borderId="1" xfId="0" applyFont="1" applyFill="1" applyBorder="1"/>
    <xf numFmtId="0" fontId="0" fillId="6" borderId="1" xfId="0" applyFill="1" applyBorder="1"/>
    <xf numFmtId="0" fontId="15" fillId="0" borderId="0" xfId="0" applyFont="1" applyBorder="1" applyAlignment="1">
      <alignment wrapText="1"/>
    </xf>
    <xf numFmtId="0" fontId="0" fillId="4" borderId="1" xfId="0" applyFill="1" applyBorder="1" applyAlignment="1">
      <alignment horizontal="right"/>
    </xf>
    <xf numFmtId="0" fontId="15" fillId="3" borderId="1" xfId="0" applyFont="1" applyFill="1" applyBorder="1" applyAlignment="1">
      <alignment wrapText="1"/>
    </xf>
    <xf numFmtId="0" fontId="15" fillId="2" borderId="1" xfId="0" applyFont="1" applyFill="1" applyBorder="1" applyAlignment="1">
      <alignment wrapText="1"/>
    </xf>
    <xf numFmtId="0" fontId="0" fillId="2" borderId="2" xfId="0" applyFill="1" applyBorder="1"/>
    <xf numFmtId="0" fontId="15" fillId="4" borderId="1" xfId="0" applyFont="1" applyFill="1" applyBorder="1" applyAlignment="1">
      <alignment wrapText="1"/>
    </xf>
    <xf numFmtId="0" fontId="15" fillId="6" borderId="1" xfId="0" applyFont="1" applyFill="1" applyBorder="1" applyAlignment="1">
      <alignment wrapText="1"/>
    </xf>
    <xf numFmtId="0" fontId="0" fillId="6" borderId="2" xfId="0" applyFill="1" applyBorder="1"/>
    <xf numFmtId="0" fontId="15" fillId="5" borderId="1" xfId="0" applyFont="1" applyFill="1" applyBorder="1" applyAlignment="1">
      <alignment wrapText="1"/>
    </xf>
    <xf numFmtId="0" fontId="0" fillId="5" borderId="2" xfId="0" applyFill="1" applyBorder="1"/>
    <xf numFmtId="0" fontId="15" fillId="5" borderId="4" xfId="0" applyFont="1" applyFill="1" applyBorder="1" applyAlignment="1">
      <alignment wrapText="1"/>
    </xf>
    <xf numFmtId="0" fontId="0" fillId="5" borderId="4" xfId="0" applyFill="1" applyBorder="1"/>
    <xf numFmtId="2" fontId="0" fillId="5" borderId="4" xfId="0" applyNumberFormat="1" applyFill="1" applyBorder="1"/>
    <xf numFmtId="2" fontId="0" fillId="4" borderId="1" xfId="0" applyNumberFormat="1" applyFill="1" applyBorder="1"/>
    <xf numFmtId="2" fontId="0" fillId="3" borderId="1" xfId="0" applyNumberFormat="1" applyFill="1" applyBorder="1"/>
    <xf numFmtId="0" fontId="15" fillId="3" borderId="5" xfId="0" applyFont="1" applyFill="1" applyBorder="1" applyAlignment="1">
      <alignment wrapText="1"/>
    </xf>
    <xf numFmtId="0" fontId="0" fillId="3" borderId="5" xfId="0" applyFill="1" applyBorder="1"/>
    <xf numFmtId="0" fontId="0" fillId="5" borderId="4" xfId="0" applyFill="1" applyBorder="1" applyAlignment="1">
      <alignment horizontal="right"/>
    </xf>
    <xf numFmtId="0" fontId="0" fillId="3" borderId="5" xfId="0" applyFill="1" applyBorder="1" applyAlignment="1">
      <alignment horizontal="right"/>
    </xf>
    <xf numFmtId="0" fontId="0" fillId="3" borderId="1" xfId="0" applyFill="1" applyBorder="1" applyAlignment="1">
      <alignment horizontal="left"/>
    </xf>
    <xf numFmtId="0" fontId="0" fillId="3" borderId="5" xfId="0" applyFill="1" applyBorder="1" applyAlignment="1">
      <alignment horizontal="left"/>
    </xf>
    <xf numFmtId="0" fontId="8" fillId="0" borderId="0" xfId="0" applyFont="1" applyFill="1"/>
    <xf numFmtId="17" fontId="0" fillId="0" borderId="1" xfId="0" applyNumberFormat="1" applyBorder="1" applyAlignment="1">
      <alignment horizontal="center"/>
    </xf>
    <xf numFmtId="17" fontId="0" fillId="4" borderId="1" xfId="0" applyNumberFormat="1" applyFill="1" applyBorder="1" applyAlignment="1">
      <alignment horizontal="center"/>
    </xf>
    <xf numFmtId="17" fontId="0" fillId="0" borderId="1" xfId="0" applyNumberFormat="1" applyFill="1" applyBorder="1" applyAlignment="1">
      <alignment horizontal="center"/>
    </xf>
    <xf numFmtId="1" fontId="0" fillId="0" borderId="1" xfId="0" applyNumberFormat="1" applyFill="1" applyBorder="1" applyAlignment="1">
      <alignment horizontal="center" vertical="center" wrapText="1"/>
    </xf>
    <xf numFmtId="165" fontId="2" fillId="0" borderId="1" xfId="0" applyNumberFormat="1" applyFont="1" applyBorder="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2" borderId="1" xfId="0" applyFont="1" applyFill="1" applyBorder="1" applyAlignment="1">
      <alignment wrapText="1"/>
    </xf>
    <xf numFmtId="0" fontId="1" fillId="2" borderId="1" xfId="0" applyFont="1" applyFill="1" applyBorder="1"/>
    <xf numFmtId="0" fontId="10" fillId="2" borderId="1" xfId="0" applyFont="1" applyFill="1" applyBorder="1"/>
    <xf numFmtId="0" fontId="10" fillId="3" borderId="1" xfId="0" applyFont="1" applyFill="1" applyBorder="1"/>
    <xf numFmtId="10" fontId="0" fillId="0" borderId="1" xfId="0" applyNumberFormat="1" applyFill="1" applyBorder="1"/>
    <xf numFmtId="10" fontId="0" fillId="0" borderId="1" xfId="0" applyNumberFormat="1" applyFill="1" applyBorder="1" applyAlignment="1">
      <alignment horizontal="right"/>
    </xf>
    <xf numFmtId="0" fontId="0" fillId="0" borderId="0" xfId="0" applyAlignment="1">
      <alignment wrapText="1"/>
    </xf>
    <xf numFmtId="0" fontId="0" fillId="0" borderId="1" xfId="0" applyFill="1" applyBorder="1" applyAlignment="1">
      <alignment wrapText="1"/>
    </xf>
    <xf numFmtId="0" fontId="7" fillId="0" borderId="1" xfId="0" applyFont="1" applyFill="1" applyBorder="1"/>
    <xf numFmtId="165" fontId="5" fillId="0" borderId="1" xfId="0" applyNumberFormat="1" applyFont="1" applyFill="1" applyBorder="1"/>
    <xf numFmtId="10" fontId="19" fillId="0" borderId="1" xfId="0" applyNumberFormat="1" applyFont="1" applyFill="1" applyBorder="1"/>
    <xf numFmtId="0" fontId="19" fillId="0" borderId="1" xfId="0" applyFont="1" applyFill="1" applyBorder="1"/>
    <xf numFmtId="10" fontId="5" fillId="0" borderId="1" xfId="0" applyNumberFormat="1" applyFont="1" applyFill="1" applyBorder="1"/>
    <xf numFmtId="0" fontId="5" fillId="0" borderId="1" xfId="0" applyFont="1" applyFill="1" applyBorder="1" applyAlignment="1">
      <alignment horizontal="left"/>
    </xf>
    <xf numFmtId="0" fontId="0" fillId="3" borderId="0" xfId="0" applyFill="1" applyBorder="1"/>
    <xf numFmtId="165" fontId="2" fillId="3" borderId="1" xfId="0" applyNumberFormat="1" applyFont="1" applyFill="1" applyBorder="1"/>
    <xf numFmtId="167" fontId="0" fillId="3" borderId="0" xfId="0" applyNumberFormat="1" applyFill="1" applyBorder="1"/>
    <xf numFmtId="0" fontId="24" fillId="0" borderId="1" xfId="0" applyFont="1" applyBorder="1" applyAlignment="1">
      <alignment wrapText="1"/>
    </xf>
    <xf numFmtId="0" fontId="2" fillId="0" borderId="1" xfId="0" applyFont="1" applyFill="1" applyBorder="1" applyAlignment="1">
      <alignment horizontal="left"/>
    </xf>
    <xf numFmtId="0" fontId="20" fillId="0" borderId="1" xfId="0" applyFont="1" applyBorder="1" applyAlignment="1">
      <alignment wrapText="1"/>
    </xf>
    <xf numFmtId="164" fontId="0" fillId="4" borderId="1" xfId="0" applyNumberFormat="1" applyFill="1" applyBorder="1"/>
    <xf numFmtId="0" fontId="0" fillId="0" borderId="1" xfId="0" applyFill="1" applyBorder="1" applyAlignment="1">
      <alignment horizontal="center" vertical="center"/>
    </xf>
    <xf numFmtId="169" fontId="0" fillId="5" borderId="1" xfId="0" applyNumberFormat="1" applyFill="1" applyBorder="1" applyAlignment="1">
      <alignment horizontal="center" vertical="center" wrapText="1"/>
    </xf>
    <xf numFmtId="164" fontId="0" fillId="0" borderId="1" xfId="0" applyNumberFormat="1" applyFill="1" applyBorder="1" applyAlignment="1">
      <alignment horizontal="right"/>
    </xf>
    <xf numFmtId="0" fontId="0" fillId="5" borderId="1" xfId="0" applyFill="1" applyBorder="1" applyAlignment="1">
      <alignment horizontal="center" vertical="center"/>
    </xf>
    <xf numFmtId="164" fontId="0" fillId="0" borderId="1" xfId="0" applyNumberFormat="1" applyFill="1" applyBorder="1"/>
    <xf numFmtId="170" fontId="0" fillId="0" borderId="1" xfId="0" applyNumberFormat="1" applyFill="1" applyBorder="1" applyAlignment="1">
      <alignment horizontal="center" vertical="center" wrapText="1"/>
    </xf>
    <xf numFmtId="169" fontId="0" fillId="0" borderId="1" xfId="0" applyNumberFormat="1" applyFill="1" applyBorder="1" applyAlignment="1">
      <alignment horizontal="center" vertical="center" wrapText="1"/>
    </xf>
    <xf numFmtId="0" fontId="0" fillId="0" borderId="0" xfId="0" applyBorder="1" applyAlignment="1">
      <alignment horizontal="right"/>
    </xf>
    <xf numFmtId="1" fontId="0" fillId="0" borderId="0" xfId="0" applyNumberFormat="1" applyBorder="1"/>
    <xf numFmtId="0" fontId="0" fillId="0" borderId="0" xfId="0" applyFill="1" applyBorder="1" applyAlignment="1">
      <alignment horizontal="left"/>
    </xf>
    <xf numFmtId="165" fontId="0" fillId="0" borderId="1" xfId="0" applyNumberFormat="1" applyFont="1" applyBorder="1"/>
    <xf numFmtId="0" fontId="0" fillId="0" borderId="1" xfId="0" applyFont="1" applyFill="1" applyBorder="1"/>
    <xf numFmtId="165" fontId="0" fillId="0" borderId="1" xfId="0" applyNumberFormat="1" applyFont="1" applyFill="1" applyBorder="1"/>
    <xf numFmtId="0" fontId="25" fillId="2" borderId="1" xfId="0" applyFont="1" applyFill="1" applyBorder="1"/>
    <xf numFmtId="0" fontId="2" fillId="2" borderId="1" xfId="0" applyFont="1" applyFill="1" applyBorder="1" applyAlignment="1">
      <alignment horizontal="right"/>
    </xf>
    <xf numFmtId="0" fontId="10" fillId="0" borderId="1" xfId="0" applyFont="1" applyFill="1" applyBorder="1" applyAlignment="1">
      <alignment horizontal="right"/>
    </xf>
    <xf numFmtId="0" fontId="10" fillId="0" borderId="1" xfId="0" applyNumberFormat="1" applyFont="1" applyFill="1" applyBorder="1" applyAlignment="1">
      <alignment horizontal="center" vertical="center" wrapText="1"/>
    </xf>
    <xf numFmtId="0" fontId="2" fillId="0" borderId="1" xfId="0" applyFont="1" applyFill="1" applyBorder="1" applyAlignment="1">
      <alignment wrapText="1"/>
    </xf>
    <xf numFmtId="0" fontId="1" fillId="0" borderId="3" xfId="0" applyFont="1" applyFill="1" applyBorder="1" applyAlignment="1">
      <alignment wrapText="1"/>
    </xf>
    <xf numFmtId="0" fontId="0" fillId="0" borderId="10" xfId="0" applyBorder="1"/>
    <xf numFmtId="0" fontId="0" fillId="0" borderId="11" xfId="0" applyBorder="1"/>
    <xf numFmtId="0" fontId="0" fillId="0" borderId="6" xfId="0" applyBorder="1"/>
    <xf numFmtId="0" fontId="0" fillId="0" borderId="8" xfId="0" applyBorder="1"/>
    <xf numFmtId="0" fontId="0" fillId="0" borderId="12" xfId="0" applyBorder="1"/>
    <xf numFmtId="0" fontId="1" fillId="0" borderId="9" xfId="0" applyFont="1" applyFill="1" applyBorder="1" applyAlignment="1"/>
    <xf numFmtId="0" fontId="10" fillId="6" borderId="1" xfId="0" applyFont="1" applyFill="1" applyBorder="1"/>
    <xf numFmtId="0" fontId="10" fillId="5" borderId="1" xfId="0" applyFont="1" applyFill="1" applyBorder="1"/>
    <xf numFmtId="0" fontId="10" fillId="4" borderId="1" xfId="0" applyFont="1" applyFill="1" applyBorder="1"/>
    <xf numFmtId="0" fontId="10" fillId="5" borderId="4" xfId="0" applyFont="1" applyFill="1" applyBorder="1"/>
    <xf numFmtId="0" fontId="10" fillId="3" borderId="5" xfId="0" applyFont="1" applyFill="1" applyBorder="1"/>
    <xf numFmtId="0" fontId="2" fillId="3" borderId="0" xfId="0" applyFont="1" applyFill="1" applyBorder="1"/>
    <xf numFmtId="0" fontId="1" fillId="3" borderId="1" xfId="0" applyFont="1" applyFill="1" applyBorder="1" applyAlignment="1">
      <alignment wrapText="1"/>
    </xf>
    <xf numFmtId="0" fontId="1" fillId="3" borderId="1" xfId="0" applyFont="1" applyFill="1" applyBorder="1"/>
    <xf numFmtId="0" fontId="10" fillId="0" borderId="1" xfId="0" applyFont="1" applyFill="1" applyBorder="1" applyAlignment="1">
      <alignment horizontal="left"/>
    </xf>
    <xf numFmtId="0" fontId="0" fillId="0" borderId="1" xfId="0" applyFont="1" applyFill="1" applyBorder="1" applyAlignment="1"/>
    <xf numFmtId="49" fontId="10" fillId="0" borderId="1" xfId="0" applyNumberFormat="1" applyFont="1" applyFill="1" applyBorder="1" applyAlignment="1">
      <alignment horizontal="right"/>
    </xf>
    <xf numFmtId="0" fontId="10" fillId="0" borderId="1" xfId="0" applyNumberFormat="1" applyFont="1" applyFill="1" applyBorder="1" applyAlignment="1">
      <alignment horizontal="center" wrapText="1"/>
    </xf>
    <xf numFmtId="165" fontId="2" fillId="4" borderId="1" xfId="0" applyNumberFormat="1" applyFont="1" applyFill="1" applyBorder="1" applyAlignment="1">
      <alignment horizontal="left"/>
    </xf>
    <xf numFmtId="0" fontId="24" fillId="4" borderId="1" xfId="0" applyFont="1" applyFill="1" applyBorder="1" applyAlignment="1">
      <alignment horizontal="left" wrapText="1"/>
    </xf>
    <xf numFmtId="0" fontId="2" fillId="0" borderId="0" xfId="0" applyFont="1" applyBorder="1" applyAlignment="1">
      <alignment horizontal="left"/>
    </xf>
    <xf numFmtId="165" fontId="26" fillId="4" borderId="1" xfId="0" applyNumberFormat="1" applyFont="1" applyFill="1" applyBorder="1" applyAlignment="1">
      <alignment horizontal="left"/>
    </xf>
    <xf numFmtId="14" fontId="2" fillId="4" borderId="1" xfId="0" applyNumberFormat="1" applyFont="1" applyFill="1" applyBorder="1" applyAlignment="1">
      <alignment horizontal="left"/>
    </xf>
    <xf numFmtId="0" fontId="0" fillId="0" borderId="13" xfId="0" applyBorder="1" applyAlignment="1">
      <alignment horizontal="center" vertical="center" wrapText="1"/>
    </xf>
    <xf numFmtId="0" fontId="0" fillId="8" borderId="1" xfId="0" applyFill="1" applyBorder="1" applyAlignment="1">
      <alignment horizontal="center" vertical="center" wrapText="1"/>
    </xf>
    <xf numFmtId="0" fontId="0" fillId="0" borderId="8" xfId="0" applyFill="1" applyBorder="1"/>
    <xf numFmtId="0" fontId="0" fillId="9" borderId="1" xfId="0" applyFill="1" applyBorder="1" applyAlignment="1">
      <alignment horizontal="center" vertical="center" wrapText="1"/>
    </xf>
    <xf numFmtId="0" fontId="0" fillId="8" borderId="1" xfId="0" applyFill="1" applyBorder="1"/>
    <xf numFmtId="0" fontId="0" fillId="8" borderId="1" xfId="0" applyFill="1" applyBorder="1" applyAlignment="1">
      <alignment horizontal="center"/>
    </xf>
    <xf numFmtId="0" fontId="26" fillId="0" borderId="0" xfId="0" applyFont="1"/>
    <xf numFmtId="0" fontId="2" fillId="0" borderId="1" xfId="0" applyFont="1" applyFill="1" applyBorder="1" applyAlignment="1">
      <alignment horizontal="center"/>
    </xf>
    <xf numFmtId="0" fontId="0" fillId="8" borderId="13" xfId="0" applyFill="1" applyBorder="1" applyAlignment="1">
      <alignment horizontal="center" vertical="center" wrapText="1"/>
    </xf>
    <xf numFmtId="0" fontId="0" fillId="9" borderId="1" xfId="0" applyFill="1" applyBorder="1" applyAlignment="1">
      <alignment horizontal="center"/>
    </xf>
    <xf numFmtId="169" fontId="0" fillId="5" borderId="1" xfId="0" applyNumberFormat="1" applyFill="1" applyBorder="1" applyAlignment="1">
      <alignment horizontal="center"/>
    </xf>
    <xf numFmtId="0" fontId="0" fillId="0" borderId="0" xfId="0" applyFill="1" applyBorder="1" applyAlignment="1">
      <alignment horizontal="center" vertical="center" wrapText="1"/>
    </xf>
    <xf numFmtId="0" fontId="0" fillId="9" borderId="1" xfId="0" applyFill="1" applyBorder="1"/>
    <xf numFmtId="49" fontId="0" fillId="0" borderId="1" xfId="0" applyNumberFormat="1" applyFill="1" applyBorder="1" applyAlignment="1">
      <alignment horizontal="right"/>
    </xf>
    <xf numFmtId="17" fontId="0" fillId="4" borderId="1" xfId="0" applyNumberFormat="1" applyFill="1" applyBorder="1"/>
    <xf numFmtId="17" fontId="0" fillId="0" borderId="1" xfId="0" applyNumberFormat="1" applyBorder="1"/>
    <xf numFmtId="49" fontId="0" fillId="4" borderId="1" xfId="0" applyNumberFormat="1" applyFill="1" applyBorder="1" applyAlignment="1">
      <alignment horizontal="right"/>
    </xf>
    <xf numFmtId="17" fontId="0" fillId="0" borderId="1" xfId="0" applyNumberFormat="1" applyFill="1" applyBorder="1"/>
    <xf numFmtId="168" fontId="0" fillId="0" borderId="1" xfId="0" applyNumberFormat="1" applyBorder="1"/>
    <xf numFmtId="168" fontId="0" fillId="4" borderId="1" xfId="0" applyNumberFormat="1" applyFill="1" applyBorder="1"/>
    <xf numFmtId="0" fontId="0" fillId="4" borderId="1" xfId="0" applyFont="1" applyFill="1" applyBorder="1" applyAlignment="1">
      <alignment wrapText="1"/>
    </xf>
    <xf numFmtId="0" fontId="10" fillId="10" borderId="1" xfId="0" applyFont="1" applyFill="1" applyBorder="1"/>
    <xf numFmtId="0" fontId="10" fillId="10" borderId="4" xfId="0" applyFont="1" applyFill="1" applyBorder="1"/>
    <xf numFmtId="0" fontId="27" fillId="10" borderId="1" xfId="0" applyFont="1" applyFill="1" applyBorder="1" applyAlignment="1">
      <alignment wrapText="1"/>
    </xf>
    <xf numFmtId="0" fontId="10" fillId="10" borderId="5" xfId="0" applyFont="1" applyFill="1" applyBorder="1"/>
    <xf numFmtId="0" fontId="10" fillId="10" borderId="14" xfId="0" applyFont="1" applyFill="1" applyBorder="1"/>
    <xf numFmtId="0" fontId="28" fillId="0" borderId="0" xfId="0" applyFont="1"/>
    <xf numFmtId="0" fontId="0" fillId="3" borderId="14" xfId="0" applyFill="1" applyBorder="1"/>
    <xf numFmtId="0" fontId="0" fillId="0" borderId="4" xfId="0" applyFill="1" applyBorder="1"/>
    <xf numFmtId="0" fontId="2" fillId="4" borderId="1" xfId="0" applyFont="1" applyFill="1" applyBorder="1" applyAlignment="1">
      <alignment wrapText="1"/>
    </xf>
    <xf numFmtId="0" fontId="10" fillId="10" borderId="1" xfId="0" applyFont="1" applyFill="1" applyBorder="1" applyAlignment="1">
      <alignment wrapText="1"/>
    </xf>
    <xf numFmtId="0" fontId="0" fillId="11" borderId="0" xfId="0" applyFill="1"/>
    <xf numFmtId="0" fontId="10" fillId="4" borderId="1" xfId="0" applyFont="1" applyFill="1" applyBorder="1" applyAlignment="1">
      <alignment wrapText="1"/>
    </xf>
    <xf numFmtId="0" fontId="10" fillId="12" borderId="1" xfId="0" applyFont="1" applyFill="1" applyBorder="1"/>
    <xf numFmtId="0" fontId="10" fillId="0" borderId="0" xfId="0" applyFont="1"/>
    <xf numFmtId="0" fontId="10" fillId="13" borderId="1" xfId="0" applyFont="1" applyFill="1" applyBorder="1"/>
    <xf numFmtId="0" fontId="2" fillId="13" borderId="1" xfId="0" applyFont="1" applyFill="1" applyBorder="1"/>
    <xf numFmtId="0" fontId="10" fillId="13" borderId="1" xfId="0" applyFont="1" applyFill="1" applyBorder="1" applyAlignment="1">
      <alignment wrapText="1"/>
    </xf>
    <xf numFmtId="0" fontId="10" fillId="13" borderId="5" xfId="0" applyFont="1" applyFill="1" applyBorder="1"/>
    <xf numFmtId="0" fontId="2" fillId="13" borderId="1" xfId="0" applyFont="1" applyFill="1" applyBorder="1" applyAlignment="1">
      <alignment wrapText="1"/>
    </xf>
    <xf numFmtId="0" fontId="2" fillId="13" borderId="5" xfId="0" applyFont="1" applyFill="1" applyBorder="1"/>
    <xf numFmtId="0" fontId="0" fillId="4" borderId="1" xfId="0" applyFont="1" applyFill="1" applyBorder="1"/>
    <xf numFmtId="0" fontId="10" fillId="0" borderId="0" xfId="0" applyFont="1" applyFill="1"/>
    <xf numFmtId="0" fontId="10" fillId="0" borderId="0" xfId="0" applyFont="1" applyFill="1" applyBorder="1"/>
    <xf numFmtId="0" fontId="0" fillId="4" borderId="1" xfId="0" applyFont="1" applyFill="1" applyBorder="1" applyAlignment="1">
      <alignment horizontal="right"/>
    </xf>
    <xf numFmtId="0" fontId="1" fillId="0" borderId="0" xfId="0" applyFont="1" applyBorder="1" applyAlignment="1">
      <alignment wrapText="1"/>
    </xf>
    <xf numFmtId="0" fontId="15" fillId="2" borderId="0" xfId="0" applyFont="1" applyFill="1" applyBorder="1" applyAlignment="1">
      <alignment wrapText="1"/>
    </xf>
    <xf numFmtId="0" fontId="17" fillId="2" borderId="0" xfId="0" applyFont="1" applyFill="1" applyBorder="1" applyAlignment="1">
      <alignment wrapText="1"/>
    </xf>
    <xf numFmtId="0" fontId="17" fillId="7" borderId="0" xfId="0" applyFont="1" applyFill="1" applyBorder="1" applyAlignment="1">
      <alignment wrapText="1"/>
    </xf>
    <xf numFmtId="0" fontId="15" fillId="3" borderId="0" xfId="0" applyFont="1" applyFill="1" applyBorder="1" applyAlignment="1">
      <alignment wrapText="1"/>
    </xf>
    <xf numFmtId="0" fontId="23" fillId="3" borderId="0" xfId="0" applyFont="1" applyFill="1" applyBorder="1" applyAlignment="1">
      <alignment wrapText="1"/>
    </xf>
    <xf numFmtId="43" fontId="15" fillId="3" borderId="0" xfId="4" applyFont="1" applyFill="1" applyBorder="1" applyAlignment="1">
      <alignment wrapText="1"/>
    </xf>
    <xf numFmtId="0" fontId="17" fillId="3" borderId="0" xfId="0" applyFont="1" applyFill="1" applyBorder="1" applyAlignment="1">
      <alignment wrapText="1"/>
    </xf>
    <xf numFmtId="165" fontId="0" fillId="0" borderId="0" xfId="0" applyNumberFormat="1" applyFill="1" applyBorder="1"/>
    <xf numFmtId="1" fontId="0" fillId="0" borderId="0" xfId="0" applyNumberFormat="1" applyFill="1" applyBorder="1"/>
    <xf numFmtId="1" fontId="2" fillId="0" borderId="0" xfId="0" applyNumberFormat="1" applyFont="1" applyFill="1" applyBorder="1"/>
    <xf numFmtId="166" fontId="0" fillId="2" borderId="0" xfId="0" applyNumberFormat="1" applyFill="1" applyBorder="1"/>
    <xf numFmtId="2" fontId="0" fillId="2" borderId="0" xfId="0" applyNumberFormat="1" applyFill="1" applyBorder="1"/>
    <xf numFmtId="165" fontId="0" fillId="3" borderId="0" xfId="0" applyNumberFormat="1" applyFill="1" applyBorder="1"/>
    <xf numFmtId="1" fontId="0" fillId="3" borderId="0" xfId="0" applyNumberFormat="1" applyFill="1" applyBorder="1"/>
    <xf numFmtId="1" fontId="2" fillId="3" borderId="0" xfId="0" applyNumberFormat="1" applyFont="1" applyFill="1" applyBorder="1"/>
    <xf numFmtId="1" fontId="9" fillId="3" borderId="0" xfId="0" applyNumberFormat="1" applyFont="1" applyFill="1" applyBorder="1"/>
    <xf numFmtId="43" fontId="0" fillId="3" borderId="0" xfId="4" applyFont="1" applyFill="1" applyBorder="1"/>
    <xf numFmtId="166" fontId="0" fillId="3" borderId="0" xfId="0" applyNumberFormat="1" applyFill="1" applyBorder="1"/>
    <xf numFmtId="2" fontId="0" fillId="3" borderId="0" xfId="0" applyNumberFormat="1" applyFill="1" applyBorder="1"/>
    <xf numFmtId="164" fontId="0" fillId="3" borderId="0" xfId="0" applyNumberFormat="1" applyFill="1" applyBorder="1"/>
    <xf numFmtId="165" fontId="0" fillId="0" borderId="0" xfId="0" applyNumberFormat="1" applyBorder="1"/>
    <xf numFmtId="165" fontId="2" fillId="0" borderId="0" xfId="0" applyNumberFormat="1" applyFont="1" applyFill="1" applyBorder="1"/>
    <xf numFmtId="164" fontId="0" fillId="2" borderId="0" xfId="0" applyNumberFormat="1" applyFill="1" applyBorder="1"/>
    <xf numFmtId="165" fontId="2" fillId="3" borderId="0" xfId="0" applyNumberFormat="1" applyFont="1" applyFill="1" applyBorder="1"/>
    <xf numFmtId="165" fontId="8" fillId="3" borderId="0" xfId="0" applyNumberFormat="1" applyFont="1" applyFill="1" applyBorder="1"/>
    <xf numFmtId="164" fontId="2" fillId="3" borderId="0" xfId="0" applyNumberFormat="1" applyFont="1" applyFill="1" applyBorder="1"/>
    <xf numFmtId="1" fontId="8" fillId="3" borderId="0" xfId="0" applyNumberFormat="1" applyFont="1" applyFill="1" applyBorder="1"/>
    <xf numFmtId="165" fontId="0" fillId="3" borderId="0" xfId="0" applyNumberFormat="1" applyFont="1" applyFill="1" applyBorder="1"/>
    <xf numFmtId="0" fontId="0" fillId="0" borderId="0" xfId="0" applyFont="1" applyBorder="1"/>
    <xf numFmtId="0" fontId="0" fillId="3" borderId="0" xfId="0" applyFill="1" applyBorder="1" applyAlignment="1">
      <alignment horizontal="right"/>
    </xf>
    <xf numFmtId="0" fontId="0" fillId="0" borderId="0" xfId="0" applyFont="1" applyFill="1" applyBorder="1"/>
    <xf numFmtId="0" fontId="10" fillId="0" borderId="0" xfId="0" applyFont="1" applyBorder="1"/>
    <xf numFmtId="0" fontId="2" fillId="2" borderId="0" xfId="0" applyFont="1" applyFill="1" applyBorder="1"/>
    <xf numFmtId="0" fontId="0" fillId="2" borderId="0" xfId="0" applyFont="1" applyFill="1" applyBorder="1"/>
    <xf numFmtId="164" fontId="0" fillId="0" borderId="0" xfId="0" applyNumberFormat="1" applyBorder="1"/>
    <xf numFmtId="164" fontId="2" fillId="0" borderId="0" xfId="0" applyNumberFormat="1" applyFont="1" applyBorder="1"/>
    <xf numFmtId="43" fontId="15" fillId="2" borderId="0" xfId="4" applyNumberFormat="1" applyFont="1" applyFill="1" applyBorder="1" applyAlignment="1">
      <alignment wrapText="1"/>
    </xf>
    <xf numFmtId="43" fontId="0" fillId="2" borderId="0" xfId="4" applyNumberFormat="1" applyFont="1" applyFill="1" applyBorder="1"/>
    <xf numFmtId="165" fontId="8" fillId="0" borderId="0" xfId="0" applyNumberFormat="1" applyFont="1" applyFill="1" applyBorder="1"/>
    <xf numFmtId="165" fontId="0" fillId="0" borderId="0" xfId="0" applyNumberFormat="1" applyFont="1" applyFill="1" applyBorder="1"/>
    <xf numFmtId="0" fontId="8" fillId="0" borderId="0" xfId="0" applyFont="1" applyFill="1" applyBorder="1"/>
    <xf numFmtId="0" fontId="7" fillId="0" borderId="0" xfId="0" applyFont="1" applyFill="1" applyBorder="1"/>
    <xf numFmtId="0" fontId="7" fillId="0" borderId="0" xfId="0" applyFont="1"/>
    <xf numFmtId="0" fontId="0" fillId="2" borderId="1" xfId="0" applyFont="1" applyFill="1" applyBorder="1"/>
    <xf numFmtId="165" fontId="0" fillId="3" borderId="1" xfId="0" applyNumberFormat="1" applyFill="1" applyBorder="1"/>
    <xf numFmtId="0" fontId="26" fillId="3" borderId="0" xfId="0" applyFont="1" applyFill="1" applyBorder="1" applyAlignment="1">
      <alignment horizontal="right"/>
    </xf>
    <xf numFmtId="171" fontId="0" fillId="0" borderId="0" xfId="4" applyNumberFormat="1" applyFont="1"/>
    <xf numFmtId="2" fontId="0" fillId="0" borderId="0" xfId="0" applyNumberFormat="1" applyFill="1" applyBorder="1"/>
    <xf numFmtId="0" fontId="0" fillId="11" borderId="0" xfId="0" applyFill="1" applyBorder="1"/>
    <xf numFmtId="0" fontId="2" fillId="11" borderId="0" xfId="0" applyFont="1" applyFill="1" applyBorder="1"/>
    <xf numFmtId="0" fontId="1" fillId="3" borderId="4" xfId="0" applyFont="1" applyFill="1" applyBorder="1" applyAlignment="1">
      <alignment wrapText="1"/>
    </xf>
    <xf numFmtId="0" fontId="10" fillId="3" borderId="4" xfId="0" applyFont="1" applyFill="1" applyBorder="1"/>
    <xf numFmtId="0" fontId="2" fillId="3" borderId="4" xfId="0" applyFont="1" applyFill="1" applyBorder="1"/>
    <xf numFmtId="0" fontId="1" fillId="0" borderId="5" xfId="0" applyFont="1" applyBorder="1"/>
    <xf numFmtId="0" fontId="10" fillId="0" borderId="5" xfId="0" applyFont="1" applyBorder="1" applyAlignment="1">
      <alignment horizontal="right"/>
    </xf>
    <xf numFmtId="0" fontId="2" fillId="0" borderId="5" xfId="0" applyFont="1" applyBorder="1"/>
    <xf numFmtId="0" fontId="10" fillId="0" borderId="5" xfId="0" applyFont="1" applyFill="1" applyBorder="1" applyAlignment="1">
      <alignment horizontal="right"/>
    </xf>
    <xf numFmtId="0" fontId="7" fillId="0" borderId="1" xfId="0" applyFont="1" applyBorder="1"/>
    <xf numFmtId="171" fontId="0" fillId="0" borderId="0" xfId="4" applyNumberFormat="1" applyFont="1" applyFill="1"/>
    <xf numFmtId="2" fontId="0" fillId="2" borderId="1" xfId="0" applyNumberFormat="1" applyFill="1" applyBorder="1"/>
    <xf numFmtId="0" fontId="0" fillId="0" borderId="2" xfId="0" applyFill="1" applyBorder="1"/>
    <xf numFmtId="0" fontId="28" fillId="0" borderId="0" xfId="0" applyFont="1" applyFill="1"/>
    <xf numFmtId="0" fontId="30" fillId="10" borderId="1" xfId="0" applyFont="1" applyFill="1" applyBorder="1"/>
    <xf numFmtId="0" fontId="1" fillId="0" borderId="2" xfId="0" applyFont="1" applyFill="1" applyBorder="1" applyAlignment="1">
      <alignment wrapText="1"/>
    </xf>
    <xf numFmtId="1" fontId="15" fillId="2" borderId="1" xfId="0" applyNumberFormat="1" applyFont="1" applyFill="1" applyBorder="1" applyAlignment="1">
      <alignment wrapText="1"/>
    </xf>
    <xf numFmtId="1" fontId="2" fillId="2" borderId="1" xfId="0" applyNumberFormat="1" applyFont="1" applyFill="1" applyBorder="1"/>
    <xf numFmtId="1" fontId="10" fillId="2" borderId="1" xfId="0" applyNumberFormat="1" applyFont="1" applyFill="1" applyBorder="1"/>
    <xf numFmtId="1" fontId="0" fillId="2" borderId="1" xfId="0" applyNumberFormat="1" applyFill="1" applyBorder="1"/>
    <xf numFmtId="1" fontId="10" fillId="0" borderId="0" xfId="0" applyNumberFormat="1" applyFont="1" applyFill="1" applyBorder="1"/>
    <xf numFmtId="1" fontId="0" fillId="0" borderId="0" xfId="0" applyNumberFormat="1" applyFill="1" applyBorder="1" applyAlignment="1">
      <alignment horizontal="left"/>
    </xf>
    <xf numFmtId="1" fontId="0" fillId="0" borderId="0" xfId="0" applyNumberFormat="1" applyFill="1" applyBorder="1" applyAlignment="1">
      <alignment horizontal="right"/>
    </xf>
    <xf numFmtId="1" fontId="0" fillId="0" borderId="0" xfId="0" applyNumberFormat="1" applyFill="1"/>
    <xf numFmtId="1" fontId="0" fillId="0" borderId="0" xfId="4" applyNumberFormat="1" applyFont="1" applyFill="1"/>
    <xf numFmtId="0" fontId="1" fillId="14" borderId="2" xfId="0" applyFont="1" applyFill="1" applyBorder="1" applyAlignment="1">
      <alignment wrapText="1"/>
    </xf>
    <xf numFmtId="0" fontId="1" fillId="14" borderId="1" xfId="0" applyFont="1" applyFill="1" applyBorder="1" applyAlignment="1">
      <alignment wrapText="1"/>
    </xf>
    <xf numFmtId="0" fontId="0" fillId="14" borderId="1" xfId="0" applyFill="1" applyBorder="1"/>
    <xf numFmtId="0" fontId="10" fillId="14" borderId="1" xfId="0" applyFont="1" applyFill="1" applyBorder="1"/>
    <xf numFmtId="0" fontId="2" fillId="14" borderId="1" xfId="0" applyFont="1" applyFill="1" applyBorder="1"/>
    <xf numFmtId="0" fontId="0" fillId="14" borderId="2" xfId="0" applyFill="1" applyBorder="1"/>
    <xf numFmtId="0" fontId="0" fillId="14" borderId="0" xfId="0" applyFill="1"/>
    <xf numFmtId="14" fontId="0" fillId="14" borderId="1" xfId="0" applyNumberFormat="1" applyFill="1" applyBorder="1"/>
    <xf numFmtId="0" fontId="10" fillId="3" borderId="1" xfId="0" applyFont="1" applyFill="1" applyBorder="1" applyAlignment="1">
      <alignment horizontal="left"/>
    </xf>
    <xf numFmtId="0" fontId="26" fillId="0" borderId="1" xfId="0" applyFont="1" applyBorder="1"/>
    <xf numFmtId="14" fontId="2" fillId="3" borderId="1" xfId="0" applyNumberFormat="1" applyFont="1" applyFill="1" applyBorder="1"/>
    <xf numFmtId="14" fontId="0" fillId="3" borderId="0" xfId="0" applyNumberFormat="1" applyFill="1" applyBorder="1"/>
    <xf numFmtId="0" fontId="0" fillId="0" borderId="0" xfId="0" applyFill="1" applyAlignment="1">
      <alignment horizontal="center"/>
    </xf>
    <xf numFmtId="0" fontId="10" fillId="10" borderId="4" xfId="0" applyFont="1" applyFill="1" applyBorder="1" applyAlignment="1">
      <alignment horizontal="center"/>
    </xf>
    <xf numFmtId="0" fontId="0" fillId="0" borderId="4" xfId="0" applyFill="1" applyBorder="1" applyAlignment="1">
      <alignment horizontal="center"/>
    </xf>
    <xf numFmtId="0" fontId="10" fillId="10" borderId="1" xfId="0" applyFont="1" applyFill="1" applyBorder="1" applyAlignment="1">
      <alignment horizontal="center"/>
    </xf>
    <xf numFmtId="0" fontId="10" fillId="12" borderId="1" xfId="0" applyFont="1" applyFill="1" applyBorder="1" applyAlignment="1">
      <alignment horizontal="center"/>
    </xf>
    <xf numFmtId="0" fontId="0" fillId="0" borderId="0" xfId="0" applyAlignment="1">
      <alignment horizontal="center"/>
    </xf>
    <xf numFmtId="0" fontId="15" fillId="0" borderId="0" xfId="0" applyFont="1" applyFill="1" applyBorder="1" applyAlignment="1">
      <alignment horizontal="left" wrapText="1"/>
    </xf>
    <xf numFmtId="0" fontId="0" fillId="0" borderId="7" xfId="0" applyBorder="1"/>
    <xf numFmtId="0" fontId="2" fillId="0" borderId="7" xfId="0" applyFont="1" applyBorder="1"/>
    <xf numFmtId="1" fontId="0" fillId="0" borderId="7"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15" xfId="0" applyBorder="1" applyAlignment="1">
      <alignment horizontal="center" vertical="center" wrapText="1"/>
    </xf>
    <xf numFmtId="17" fontId="0" fillId="0" borderId="7" xfId="0" applyNumberFormat="1" applyBorder="1"/>
    <xf numFmtId="164" fontId="0" fillId="0" borderId="7" xfId="0" applyNumberFormat="1" applyBorder="1"/>
    <xf numFmtId="0" fontId="0" fillId="15" borderId="1" xfId="0" applyFill="1" applyBorder="1"/>
    <xf numFmtId="0" fontId="10" fillId="10" borderId="16" xfId="0" applyFont="1" applyFill="1" applyBorder="1"/>
    <xf numFmtId="0" fontId="2" fillId="5" borderId="1" xfId="0" applyFont="1" applyFill="1" applyBorder="1" applyAlignment="1">
      <alignment horizontal="right"/>
    </xf>
    <xf numFmtId="1" fontId="2" fillId="0" borderId="1" xfId="0" applyNumberFormat="1" applyFont="1" applyFill="1" applyBorder="1"/>
    <xf numFmtId="0" fontId="0" fillId="0" borderId="16" xfId="0" applyBorder="1"/>
    <xf numFmtId="0" fontId="0" fillId="15" borderId="1" xfId="0" applyFill="1" applyBorder="1" applyAlignment="1">
      <alignment horizontal="center" vertical="center"/>
    </xf>
    <xf numFmtId="0" fontId="0" fillId="4" borderId="1" xfId="0" applyFill="1" applyBorder="1" applyAlignment="1">
      <alignment horizontal="center" vertical="center"/>
    </xf>
    <xf numFmtId="17" fontId="0" fillId="0" borderId="7" xfId="0" applyNumberFormat="1" applyBorder="1" applyAlignment="1">
      <alignment horizontal="center" vertical="center"/>
    </xf>
    <xf numFmtId="0" fontId="1" fillId="0" borderId="2" xfId="0" applyFont="1" applyBorder="1" applyAlignment="1">
      <alignment wrapText="1"/>
    </xf>
    <xf numFmtId="0" fontId="1" fillId="0" borderId="1" xfId="0" applyFont="1" applyBorder="1" applyAlignment="1">
      <alignment horizontal="center" wrapText="1"/>
    </xf>
    <xf numFmtId="16" fontId="5" fillId="0" borderId="1" xfId="0" applyNumberFormat="1" applyFont="1" applyFill="1" applyBorder="1"/>
    <xf numFmtId="0" fontId="5" fillId="0" borderId="5" xfId="0" applyFont="1" applyFill="1" applyBorder="1" applyAlignment="1">
      <alignment horizontal="right"/>
    </xf>
    <xf numFmtId="0" fontId="0" fillId="0" borderId="10" xfId="0" applyFill="1" applyBorder="1"/>
    <xf numFmtId="0" fontId="0" fillId="10" borderId="1" xfId="0" applyFill="1" applyBorder="1"/>
    <xf numFmtId="0" fontId="2" fillId="10" borderId="1" xfId="0" applyFont="1" applyFill="1" applyBorder="1"/>
    <xf numFmtId="1" fontId="10" fillId="10" borderId="1" xfId="0" applyNumberFormat="1" applyFont="1" applyFill="1" applyBorder="1"/>
    <xf numFmtId="0" fontId="1" fillId="16" borderId="1" xfId="0" applyFont="1" applyFill="1" applyBorder="1" applyAlignment="1">
      <alignment wrapText="1"/>
    </xf>
    <xf numFmtId="0" fontId="2" fillId="16" borderId="1" xfId="0" applyFont="1" applyFill="1" applyBorder="1"/>
    <xf numFmtId="0" fontId="5" fillId="16" borderId="1" xfId="0" applyFont="1" applyFill="1" applyBorder="1"/>
    <xf numFmtId="0" fontId="10" fillId="16" borderId="1" xfId="0" applyFont="1" applyFill="1" applyBorder="1"/>
    <xf numFmtId="0" fontId="0" fillId="16" borderId="0" xfId="0" applyFill="1" applyBorder="1"/>
    <xf numFmtId="14" fontId="2" fillId="16" borderId="1" xfId="0" applyNumberFormat="1" applyFont="1" applyFill="1" applyBorder="1"/>
    <xf numFmtId="0" fontId="0" fillId="0" borderId="1" xfId="0" applyFont="1" applyFill="1" applyBorder="1" applyAlignment="1">
      <alignment wrapText="1"/>
    </xf>
    <xf numFmtId="14" fontId="0" fillId="0" borderId="1" xfId="0" applyNumberFormat="1" applyBorder="1" applyAlignment="1">
      <alignment horizontal="left"/>
    </xf>
    <xf numFmtId="0" fontId="0" fillId="0" borderId="1" xfId="0" applyBorder="1" applyAlignment="1">
      <alignment horizontal="left"/>
    </xf>
    <xf numFmtId="0" fontId="31" fillId="0" borderId="0" xfId="0" applyFont="1"/>
    <xf numFmtId="0" fontId="29" fillId="0" borderId="0" xfId="0" applyFont="1" applyFill="1" applyBorder="1" applyAlignment="1">
      <alignment wrapText="1"/>
    </xf>
    <xf numFmtId="14" fontId="0" fillId="11" borderId="1" xfId="0" applyNumberFormat="1" applyFill="1" applyBorder="1" applyAlignment="1">
      <alignment horizontal="left"/>
    </xf>
    <xf numFmtId="14" fontId="2" fillId="17" borderId="1" xfId="0" applyNumberFormat="1" applyFont="1" applyFill="1" applyBorder="1" applyAlignment="1">
      <alignment horizontal="left"/>
    </xf>
    <xf numFmtId="14" fontId="0" fillId="0" borderId="1" xfId="0" applyNumberFormat="1" applyFill="1" applyBorder="1" applyAlignment="1">
      <alignment horizontal="left"/>
    </xf>
    <xf numFmtId="0" fontId="0" fillId="15" borderId="1" xfId="0" applyFill="1" applyBorder="1" applyAlignment="1">
      <alignment horizontal="center" vertical="center" wrapText="1"/>
    </xf>
    <xf numFmtId="0" fontId="0" fillId="15" borderId="1" xfId="0" applyFill="1" applyBorder="1" applyAlignment="1">
      <alignment horizontal="center"/>
    </xf>
    <xf numFmtId="14" fontId="0" fillId="4" borderId="1" xfId="0" applyNumberFormat="1" applyFill="1" applyBorder="1"/>
    <xf numFmtId="17" fontId="0" fillId="4" borderId="7" xfId="0" applyNumberFormat="1" applyFill="1" applyBorder="1" applyAlignment="1">
      <alignment horizontal="center" vertical="center"/>
    </xf>
    <xf numFmtId="14" fontId="2" fillId="0" borderId="1" xfId="0" applyNumberFormat="1"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left"/>
    </xf>
    <xf numFmtId="0" fontId="24" fillId="0" borderId="0" xfId="0" applyFont="1" applyFill="1" applyBorder="1" applyAlignment="1">
      <alignment horizontal="center"/>
    </xf>
    <xf numFmtId="0" fontId="24" fillId="0" borderId="0" xfId="0" applyFont="1" applyFill="1" applyBorder="1" applyAlignment="1">
      <alignment horizontal="center" wrapText="1"/>
    </xf>
    <xf numFmtId="165" fontId="2" fillId="0" borderId="0" xfId="0" quotePrefix="1" applyNumberFormat="1" applyFont="1" applyFill="1" applyBorder="1" applyAlignment="1">
      <alignment horizontal="center"/>
    </xf>
    <xf numFmtId="165" fontId="2" fillId="0" borderId="0" xfId="0" applyNumberFormat="1" applyFont="1" applyFill="1" applyBorder="1" applyAlignment="1">
      <alignment horizontal="center"/>
    </xf>
    <xf numFmtId="173" fontId="2" fillId="0" borderId="0" xfId="0" applyNumberFormat="1" applyFont="1" applyFill="1" applyBorder="1" applyAlignment="1">
      <alignment horizontal="center"/>
    </xf>
    <xf numFmtId="165" fontId="2" fillId="0" borderId="0" xfId="0" applyNumberFormat="1" applyFont="1" applyFill="1" applyBorder="1" applyAlignment="1">
      <alignment horizontal="left"/>
    </xf>
    <xf numFmtId="173" fontId="2" fillId="0" borderId="0" xfId="0" applyNumberFormat="1" applyFont="1" applyFill="1" applyBorder="1" applyAlignment="1">
      <alignment horizontal="center" vertical="top" wrapText="1"/>
    </xf>
    <xf numFmtId="0" fontId="2" fillId="11" borderId="1" xfId="0" applyFont="1" applyFill="1" applyBorder="1"/>
    <xf numFmtId="165" fontId="0" fillId="11" borderId="1" xfId="0" applyNumberFormat="1" applyFill="1" applyBorder="1"/>
    <xf numFmtId="0" fontId="10" fillId="11" borderId="1" xfId="0" applyFont="1" applyFill="1" applyBorder="1"/>
    <xf numFmtId="165" fontId="2" fillId="11" borderId="1" xfId="0" applyNumberFormat="1" applyFont="1" applyFill="1" applyBorder="1"/>
    <xf numFmtId="0" fontId="0" fillId="11" borderId="1" xfId="0" applyFont="1" applyFill="1" applyBorder="1"/>
    <xf numFmtId="165" fontId="0" fillId="11" borderId="1" xfId="0" applyNumberFormat="1" applyFont="1" applyFill="1" applyBorder="1"/>
    <xf numFmtId="16" fontId="2" fillId="11" borderId="1" xfId="0" applyNumberFormat="1" applyFont="1" applyFill="1" applyBorder="1"/>
    <xf numFmtId="0" fontId="10" fillId="11" borderId="4" xfId="0" applyFont="1" applyFill="1" applyBorder="1"/>
    <xf numFmtId="0" fontId="0" fillId="11" borderId="1" xfId="0" applyFill="1" applyBorder="1"/>
    <xf numFmtId="0" fontId="10" fillId="11" borderId="5" xfId="0" applyFont="1" applyFill="1" applyBorder="1" applyAlignment="1">
      <alignment horizontal="right"/>
    </xf>
    <xf numFmtId="0" fontId="10" fillId="11" borderId="1" xfId="0" applyFont="1" applyFill="1" applyBorder="1" applyAlignment="1">
      <alignment horizontal="left"/>
    </xf>
    <xf numFmtId="166" fontId="0" fillId="11" borderId="0" xfId="0" applyNumberFormat="1" applyFill="1" applyBorder="1"/>
    <xf numFmtId="43" fontId="0" fillId="11" borderId="0" xfId="4" applyNumberFormat="1" applyFont="1" applyFill="1" applyBorder="1"/>
    <xf numFmtId="2" fontId="0" fillId="11" borderId="0" xfId="0" applyNumberFormat="1" applyFill="1" applyBorder="1"/>
    <xf numFmtId="43" fontId="0" fillId="11" borderId="0" xfId="4" applyFont="1" applyFill="1" applyBorder="1"/>
    <xf numFmtId="0" fontId="29" fillId="0" borderId="0" xfId="0" applyFont="1" applyAlignment="1">
      <alignment wrapText="1"/>
    </xf>
    <xf numFmtId="0" fontId="34" fillId="0" borderId="0" xfId="0" applyFont="1" applyAlignment="1">
      <alignment wrapText="1"/>
    </xf>
    <xf numFmtId="0" fontId="31" fillId="0" borderId="0" xfId="0" applyFont="1" applyAlignment="1">
      <alignment wrapText="1"/>
    </xf>
    <xf numFmtId="0" fontId="31" fillId="0" borderId="0" xfId="0" applyFont="1" applyFill="1" applyBorder="1" applyAlignment="1">
      <alignment wrapText="1"/>
    </xf>
    <xf numFmtId="14" fontId="31" fillId="0" borderId="0" xfId="0" applyNumberFormat="1" applyFont="1" applyFill="1" applyBorder="1" applyAlignment="1">
      <alignment wrapText="1"/>
    </xf>
    <xf numFmtId="14" fontId="31" fillId="0" borderId="0" xfId="0" applyNumberFormat="1" applyFont="1" applyAlignment="1">
      <alignment wrapText="1"/>
    </xf>
    <xf numFmtId="165" fontId="31" fillId="0" borderId="0" xfId="0" applyNumberFormat="1" applyFont="1" applyFill="1" applyBorder="1" applyAlignment="1">
      <alignment wrapText="1"/>
    </xf>
    <xf numFmtId="165" fontId="33" fillId="0" borderId="0" xfId="0" applyNumberFormat="1" applyFont="1" applyFill="1" applyBorder="1" applyAlignment="1">
      <alignment wrapText="1"/>
    </xf>
    <xf numFmtId="0" fontId="33" fillId="0" borderId="0" xfId="0" applyFont="1" applyFill="1" applyBorder="1" applyAlignment="1">
      <alignment wrapText="1"/>
    </xf>
    <xf numFmtId="165" fontId="32" fillId="0" borderId="0" xfId="0" applyNumberFormat="1" applyFont="1" applyFill="1" applyBorder="1" applyAlignment="1">
      <alignment wrapText="1"/>
    </xf>
    <xf numFmtId="0" fontId="32" fillId="0" borderId="0" xfId="0" applyFont="1" applyFill="1" applyBorder="1" applyAlignment="1">
      <alignment wrapText="1"/>
    </xf>
    <xf numFmtId="14" fontId="31" fillId="0" borderId="0" xfId="0" applyNumberFormat="1" applyFont="1"/>
    <xf numFmtId="0" fontId="35" fillId="0" borderId="0" xfId="0" applyFont="1" applyFill="1" applyBorder="1" applyAlignment="1">
      <alignment horizontal="center"/>
    </xf>
    <xf numFmtId="165" fontId="0" fillId="14" borderId="1" xfId="0" applyNumberFormat="1" applyFill="1" applyBorder="1"/>
    <xf numFmtId="165" fontId="2" fillId="14" borderId="1" xfId="0" applyNumberFormat="1" applyFont="1" applyFill="1" applyBorder="1"/>
    <xf numFmtId="165" fontId="0" fillId="14" borderId="0" xfId="0" applyNumberFormat="1" applyFill="1" applyBorder="1"/>
    <xf numFmtId="0" fontId="0" fillId="14" borderId="1" xfId="0" applyFont="1" applyFill="1" applyBorder="1"/>
    <xf numFmtId="0" fontId="2" fillId="0" borderId="8" xfId="0" applyFont="1" applyFill="1" applyBorder="1"/>
    <xf numFmtId="17" fontId="2" fillId="3" borderId="1" xfId="0" applyNumberFormat="1" applyFont="1" applyFill="1" applyBorder="1"/>
    <xf numFmtId="171" fontId="0" fillId="0" borderId="0" xfId="4" applyNumberFormat="1" applyFont="1" applyBorder="1"/>
    <xf numFmtId="0" fontId="0" fillId="0" borderId="1" xfId="4" applyNumberFormat="1" applyFont="1" applyFill="1" applyBorder="1"/>
    <xf numFmtId="0" fontId="2" fillId="0" borderId="1" xfId="4" applyNumberFormat="1" applyFont="1" applyFill="1" applyBorder="1"/>
    <xf numFmtId="0" fontId="2" fillId="0" borderId="1" xfId="4" applyNumberFormat="1" applyFont="1" applyBorder="1"/>
    <xf numFmtId="1" fontId="1" fillId="0" borderId="1" xfId="4" applyNumberFormat="1" applyFont="1" applyBorder="1" applyAlignment="1">
      <alignment wrapText="1"/>
    </xf>
    <xf numFmtId="1" fontId="2" fillId="0" borderId="1" xfId="4" applyNumberFormat="1" applyFont="1" applyFill="1" applyBorder="1"/>
    <xf numFmtId="1" fontId="2" fillId="0" borderId="1" xfId="4" applyNumberFormat="1" applyFont="1" applyBorder="1"/>
    <xf numFmtId="1" fontId="0" fillId="0" borderId="1" xfId="4" applyNumberFormat="1" applyFont="1" applyBorder="1"/>
    <xf numFmtId="1" fontId="0" fillId="11" borderId="1" xfId="4" applyNumberFormat="1" applyFont="1" applyFill="1" applyBorder="1"/>
    <xf numFmtId="1" fontId="0" fillId="0" borderId="1" xfId="4" applyNumberFormat="1" applyFont="1" applyFill="1" applyBorder="1"/>
    <xf numFmtId="0" fontId="0" fillId="0" borderId="1" xfId="4" applyNumberFormat="1" applyFont="1" applyBorder="1"/>
    <xf numFmtId="0" fontId="10" fillId="0" borderId="1" xfId="4" applyNumberFormat="1" applyFont="1" applyFill="1" applyBorder="1"/>
    <xf numFmtId="0" fontId="10" fillId="0" borderId="1" xfId="4" applyNumberFormat="1" applyFont="1" applyBorder="1"/>
    <xf numFmtId="0" fontId="36" fillId="18" borderId="1" xfId="0" applyFont="1" applyFill="1" applyBorder="1" applyAlignment="1">
      <alignment horizontal="center"/>
    </xf>
    <xf numFmtId="0" fontId="37" fillId="0" borderId="1" xfId="0" applyFont="1" applyBorder="1"/>
    <xf numFmtId="3" fontId="37" fillId="0" borderId="1" xfId="4" applyNumberFormat="1" applyFont="1" applyBorder="1" applyAlignment="1">
      <alignment horizontal="center"/>
    </xf>
    <xf numFmtId="0" fontId="37" fillId="0" borderId="1" xfId="0" applyFont="1" applyBorder="1" applyAlignment="1">
      <alignment horizontal="center"/>
    </xf>
    <xf numFmtId="0" fontId="37" fillId="4" borderId="1" xfId="0" applyFont="1" applyFill="1" applyBorder="1"/>
    <xf numFmtId="1" fontId="37" fillId="4" borderId="1" xfId="0" applyNumberFormat="1" applyFont="1" applyFill="1" applyBorder="1" applyAlignment="1">
      <alignment horizontal="center"/>
    </xf>
    <xf numFmtId="0" fontId="37" fillId="4" borderId="1" xfId="0" applyFont="1" applyFill="1" applyBorder="1" applyAlignment="1">
      <alignment horizontal="center"/>
    </xf>
    <xf numFmtId="164" fontId="37" fillId="0" borderId="1" xfId="0" applyNumberFormat="1" applyFont="1" applyBorder="1" applyAlignment="1">
      <alignment horizontal="center"/>
    </xf>
    <xf numFmtId="16" fontId="37" fillId="0" borderId="1" xfId="0" quotePrefix="1" applyNumberFormat="1" applyFont="1" applyBorder="1" applyAlignment="1">
      <alignment horizontal="center"/>
    </xf>
    <xf numFmtId="0" fontId="37" fillId="4" borderId="1" xfId="0" quotePrefix="1" applyFont="1" applyFill="1" applyBorder="1" applyAlignment="1">
      <alignment horizontal="center"/>
    </xf>
    <xf numFmtId="0" fontId="37" fillId="0" borderId="1" xfId="0" applyFont="1" applyFill="1" applyBorder="1"/>
    <xf numFmtId="0" fontId="37" fillId="0" borderId="1" xfId="0" applyFont="1" applyFill="1" applyBorder="1" applyAlignment="1">
      <alignment horizontal="center"/>
    </xf>
    <xf numFmtId="0" fontId="2" fillId="2" borderId="1" xfId="0" applyFont="1" applyFill="1" applyBorder="1" applyAlignment="1">
      <alignment horizontal="left"/>
    </xf>
    <xf numFmtId="14" fontId="31" fillId="0" borderId="0" xfId="0" applyNumberFormat="1" applyFont="1" applyFill="1" applyAlignment="1">
      <alignment wrapText="1"/>
    </xf>
    <xf numFmtId="0" fontId="29" fillId="0" borderId="0" xfId="0" applyFont="1"/>
    <xf numFmtId="0" fontId="34" fillId="0" borderId="0" xfId="0" applyFont="1" applyFill="1" applyBorder="1" applyAlignment="1">
      <alignment horizontal="center" wrapText="1"/>
    </xf>
    <xf numFmtId="0" fontId="33" fillId="0" borderId="0" xfId="0" applyFont="1" applyFill="1" applyBorder="1" applyAlignment="1">
      <alignment horizontal="center"/>
    </xf>
    <xf numFmtId="0" fontId="33" fillId="0" borderId="0" xfId="0" applyFont="1" applyFill="1" applyBorder="1"/>
    <xf numFmtId="173" fontId="33" fillId="0" borderId="0" xfId="0" applyNumberFormat="1" applyFont="1" applyFill="1" applyBorder="1" applyAlignment="1">
      <alignment horizontal="center"/>
    </xf>
    <xf numFmtId="165" fontId="33" fillId="0" borderId="0" xfId="0" applyNumberFormat="1" applyFont="1" applyFill="1" applyBorder="1" applyAlignment="1">
      <alignment horizontal="center"/>
    </xf>
    <xf numFmtId="165" fontId="33" fillId="0" borderId="0" xfId="0" quotePrefix="1" applyNumberFormat="1" applyFont="1" applyFill="1" applyBorder="1" applyAlignment="1">
      <alignment horizontal="center"/>
    </xf>
    <xf numFmtId="14" fontId="33" fillId="0" borderId="0" xfId="0" quotePrefix="1" applyNumberFormat="1" applyFont="1" applyFill="1" applyBorder="1" applyAlignment="1">
      <alignment horizontal="center"/>
    </xf>
  </cellXfs>
  <cellStyles count="5">
    <cellStyle name="Comma" xfId="4" builtinId="3"/>
    <cellStyle name="Hyperlink" xfId="1" builtinId="8"/>
    <cellStyle name="Hyperlink 2" xfId="3"/>
    <cellStyle name="Normal" xfId="0" builtinId="0"/>
    <cellStyle name="Normal 2"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68"/>
  <sheetViews>
    <sheetView tabSelected="1" workbookViewId="0">
      <pane xSplit="1" ySplit="1" topLeftCell="B2" activePane="bottomRight" state="frozen"/>
      <selection pane="topRight" activeCell="B1" sqref="B1"/>
      <selection pane="bottomLeft" activeCell="A2" sqref="A2"/>
      <selection pane="bottomRight" activeCell="V19" sqref="V19"/>
    </sheetView>
  </sheetViews>
  <sheetFormatPr defaultColWidth="9.140625" defaultRowHeight="15" x14ac:dyDescent="0.25"/>
  <cols>
    <col min="1" max="2" width="8.85546875" style="12" customWidth="1"/>
    <col min="3" max="3" width="9.5703125" style="12" customWidth="1"/>
    <col min="4" max="4" width="12.7109375" style="12" customWidth="1"/>
    <col min="5" max="5" width="10.28515625" style="4" customWidth="1"/>
    <col min="6" max="6" width="11.5703125" style="12" customWidth="1"/>
    <col min="7" max="7" width="12.7109375" style="12" customWidth="1"/>
    <col min="8" max="9" width="13" style="12" customWidth="1"/>
    <col min="10" max="10" width="26" style="12" customWidth="1"/>
    <col min="11" max="12" width="11.42578125" style="12" customWidth="1"/>
    <col min="13" max="14" width="10.85546875" style="12" customWidth="1"/>
    <col min="15" max="15" width="10.85546875" style="122" customWidth="1"/>
    <col min="16" max="18" width="10.85546875" style="12" customWidth="1"/>
    <col min="19" max="19" width="8.5703125" style="12" customWidth="1"/>
    <col min="20" max="20" width="10.140625" style="12" customWidth="1"/>
    <col min="21" max="23" width="12" style="321" customWidth="1"/>
    <col min="24" max="24" width="11.85546875" style="52" customWidth="1"/>
    <col min="25" max="25" width="11.5703125" style="52" customWidth="1"/>
    <col min="26" max="26" width="12.140625" style="52" customWidth="1"/>
    <col min="27" max="27" width="10.7109375" style="52" customWidth="1"/>
    <col min="28" max="28" width="13.85546875" style="52" customWidth="1"/>
    <col min="29" max="30" width="13.7109375" style="107" customWidth="1"/>
    <col min="31" max="31" width="13" style="107" customWidth="1"/>
    <col min="32" max="32" width="13.7109375" style="107" customWidth="1"/>
    <col min="33" max="33" width="14.5703125" style="107" customWidth="1"/>
    <col min="34" max="37" width="13.7109375" style="52" customWidth="1"/>
    <col min="38" max="41" width="13.7109375" style="107" customWidth="1"/>
    <col min="42" max="42" width="105.7109375" style="7" customWidth="1"/>
    <col min="43" max="43" width="9.140625" style="7"/>
    <col min="44" max="44" width="18.85546875" style="7" bestFit="1" customWidth="1"/>
    <col min="45" max="45" width="7.28515625" style="12" customWidth="1"/>
    <col min="46" max="46" width="9.85546875" style="12" customWidth="1"/>
    <col min="47" max="47" width="13.42578125" style="12" customWidth="1"/>
    <col min="48" max="48" width="15.140625" style="12" customWidth="1"/>
    <col min="49" max="49" width="9.140625" style="12"/>
    <col min="50" max="50" width="10.28515625" style="12" customWidth="1"/>
    <col min="51" max="51" width="26.5703125" style="12" customWidth="1"/>
    <col min="52" max="52" width="9.7109375" style="12" bestFit="1" customWidth="1"/>
    <col min="53" max="16384" width="9.140625" style="12"/>
  </cols>
  <sheetData>
    <row r="1" spans="1:53" s="7" customFormat="1" ht="28.5" customHeight="1" x14ac:dyDescent="0.25">
      <c r="A1" s="6" t="s">
        <v>5</v>
      </c>
      <c r="B1" s="6" t="s">
        <v>850</v>
      </c>
      <c r="C1" s="39" t="s">
        <v>2</v>
      </c>
      <c r="D1" s="6" t="s">
        <v>467</v>
      </c>
      <c r="E1" s="110" t="s">
        <v>470</v>
      </c>
      <c r="F1" s="92" t="s">
        <v>0</v>
      </c>
      <c r="G1" s="91" t="s">
        <v>449</v>
      </c>
      <c r="H1" s="91" t="s">
        <v>448</v>
      </c>
      <c r="I1" s="91" t="s">
        <v>955</v>
      </c>
      <c r="J1" s="91" t="s">
        <v>463</v>
      </c>
      <c r="K1" s="91" t="s">
        <v>472</v>
      </c>
      <c r="L1" s="91" t="s">
        <v>473</v>
      </c>
      <c r="M1" s="6" t="s">
        <v>31</v>
      </c>
      <c r="N1" s="26" t="s">
        <v>18</v>
      </c>
      <c r="O1" s="383" t="s">
        <v>959</v>
      </c>
      <c r="P1" s="26" t="s">
        <v>26</v>
      </c>
      <c r="Q1" s="26" t="s">
        <v>19</v>
      </c>
      <c r="R1" s="6" t="s">
        <v>20</v>
      </c>
      <c r="S1" s="6" t="s">
        <v>22</v>
      </c>
      <c r="T1" s="26" t="s">
        <v>21</v>
      </c>
      <c r="U1" s="317" t="s">
        <v>840</v>
      </c>
      <c r="V1" s="317" t="s">
        <v>841</v>
      </c>
      <c r="W1" s="317" t="s">
        <v>842</v>
      </c>
      <c r="X1" s="93" t="s">
        <v>450</v>
      </c>
      <c r="Y1" s="93" t="s">
        <v>456</v>
      </c>
      <c r="Z1" s="94" t="s">
        <v>451</v>
      </c>
      <c r="AA1" s="93" t="s">
        <v>452</v>
      </c>
      <c r="AB1" s="93" t="s">
        <v>477</v>
      </c>
      <c r="AC1" s="145" t="s">
        <v>454</v>
      </c>
      <c r="AD1" s="145" t="s">
        <v>455</v>
      </c>
      <c r="AE1" s="146" t="s">
        <v>667</v>
      </c>
      <c r="AF1" s="145" t="s">
        <v>453</v>
      </c>
      <c r="AG1" s="145" t="s">
        <v>668</v>
      </c>
      <c r="AH1" s="93" t="s">
        <v>459</v>
      </c>
      <c r="AI1" s="93" t="s">
        <v>457</v>
      </c>
      <c r="AJ1" s="93" t="s">
        <v>458</v>
      </c>
      <c r="AK1" s="93" t="s">
        <v>460</v>
      </c>
      <c r="AL1" s="145" t="s">
        <v>461</v>
      </c>
      <c r="AM1" s="145" t="s">
        <v>457</v>
      </c>
      <c r="AN1" s="145" t="s">
        <v>458</v>
      </c>
      <c r="AO1" s="252" t="s">
        <v>460</v>
      </c>
      <c r="AP1" s="6" t="s">
        <v>13</v>
      </c>
      <c r="AQ1" s="40" t="s">
        <v>651</v>
      </c>
      <c r="AR1" s="259" t="s">
        <v>653</v>
      </c>
      <c r="AS1" s="255"/>
      <c r="AT1" s="6"/>
      <c r="AU1" s="6"/>
      <c r="AV1" s="6"/>
      <c r="AW1" s="18"/>
      <c r="AX1" s="18"/>
      <c r="AY1" s="18"/>
    </row>
    <row r="2" spans="1:53" s="7" customFormat="1" x14ac:dyDescent="0.25">
      <c r="A2" s="11">
        <v>1</v>
      </c>
      <c r="B2" s="11" t="s">
        <v>7</v>
      </c>
      <c r="C2" s="29">
        <v>41358</v>
      </c>
      <c r="D2" s="38"/>
      <c r="E2" s="111"/>
      <c r="F2" s="7">
        <v>1961</v>
      </c>
      <c r="G2" s="9">
        <v>2</v>
      </c>
      <c r="H2" s="9">
        <v>2</v>
      </c>
      <c r="I2" s="9">
        <f>G2+H2</f>
        <v>4</v>
      </c>
      <c r="J2" s="9"/>
      <c r="K2" s="9">
        <v>2459</v>
      </c>
      <c r="L2" s="9">
        <v>2028</v>
      </c>
      <c r="M2" s="11">
        <v>1</v>
      </c>
      <c r="N2" s="30" t="s">
        <v>48</v>
      </c>
      <c r="O2" s="384">
        <v>15</v>
      </c>
      <c r="P2" s="111" t="s">
        <v>6</v>
      </c>
      <c r="Q2" s="10" t="s">
        <v>6</v>
      </c>
      <c r="R2" s="2" t="s">
        <v>219</v>
      </c>
      <c r="S2" s="2" t="s">
        <v>24</v>
      </c>
      <c r="T2" s="10" t="s">
        <v>25</v>
      </c>
      <c r="U2" s="318"/>
      <c r="V2" s="318"/>
      <c r="W2" s="318"/>
      <c r="X2" s="51">
        <v>2003</v>
      </c>
      <c r="Y2" s="51">
        <v>2004</v>
      </c>
      <c r="Z2" s="51">
        <v>12</v>
      </c>
      <c r="AA2" s="51">
        <v>3</v>
      </c>
      <c r="AB2" s="51" t="s">
        <v>480</v>
      </c>
      <c r="AC2" s="108">
        <v>41721</v>
      </c>
      <c r="AD2" s="108">
        <v>41721</v>
      </c>
      <c r="AE2" s="27">
        <v>13</v>
      </c>
      <c r="AF2" s="27">
        <v>3</v>
      </c>
      <c r="AG2" s="27" t="s">
        <v>480</v>
      </c>
      <c r="AH2" s="51" t="s">
        <v>744</v>
      </c>
      <c r="AI2" s="51" t="s">
        <v>833</v>
      </c>
      <c r="AJ2" s="51">
        <v>0.9</v>
      </c>
      <c r="AK2" s="51"/>
      <c r="AL2" s="285">
        <v>41822</v>
      </c>
      <c r="AM2" s="27" t="s">
        <v>832</v>
      </c>
      <c r="AN2" s="27">
        <v>2.2999999999999998</v>
      </c>
      <c r="AO2" s="254"/>
      <c r="AP2" s="38" t="s">
        <v>703</v>
      </c>
      <c r="AS2" s="256"/>
      <c r="AT2" s="147"/>
      <c r="AU2" s="38"/>
      <c r="AV2" s="38"/>
      <c r="AW2" s="37"/>
      <c r="AX2" s="37"/>
      <c r="AY2" s="37"/>
      <c r="AZ2" s="38"/>
      <c r="BA2" s="38"/>
    </row>
    <row r="3" spans="1:53" s="7" customFormat="1" x14ac:dyDescent="0.25">
      <c r="A3" s="11">
        <v>3</v>
      </c>
      <c r="B3" s="11" t="s">
        <v>7</v>
      </c>
      <c r="C3" s="29">
        <v>41156</v>
      </c>
      <c r="D3" s="38"/>
      <c r="E3" s="90"/>
      <c r="F3" s="11">
        <v>1993</v>
      </c>
      <c r="G3" s="10">
        <v>1</v>
      </c>
      <c r="H3" s="10">
        <v>0</v>
      </c>
      <c r="I3" s="9">
        <f t="shared" ref="I3:I57" si="0">G3+H3</f>
        <v>1</v>
      </c>
      <c r="J3" s="10"/>
      <c r="K3" s="10"/>
      <c r="L3" s="10">
        <v>1856</v>
      </c>
      <c r="M3" s="11">
        <v>1</v>
      </c>
      <c r="N3" s="90" t="s">
        <v>29</v>
      </c>
      <c r="O3" s="385">
        <v>30</v>
      </c>
      <c r="P3" s="90" t="s">
        <v>29</v>
      </c>
      <c r="Q3" s="10" t="s">
        <v>6</v>
      </c>
      <c r="R3" s="2" t="s">
        <v>23</v>
      </c>
      <c r="S3" s="2" t="s">
        <v>24</v>
      </c>
      <c r="T3" s="11" t="s">
        <v>25</v>
      </c>
      <c r="U3" s="318"/>
      <c r="V3" s="318"/>
      <c r="W3" s="318"/>
      <c r="X3" s="51">
        <v>1993</v>
      </c>
      <c r="Y3" s="51">
        <v>2010</v>
      </c>
      <c r="Z3" s="51" t="s">
        <v>660</v>
      </c>
      <c r="AA3" s="51">
        <v>3.5</v>
      </c>
      <c r="AB3" s="51" t="s">
        <v>480</v>
      </c>
      <c r="AC3" s="27"/>
      <c r="AD3" s="27"/>
      <c r="AE3" s="27"/>
      <c r="AF3" s="27"/>
      <c r="AG3" s="27"/>
      <c r="AH3" s="51"/>
      <c r="AI3" s="51"/>
      <c r="AJ3" s="51"/>
      <c r="AK3" s="51"/>
      <c r="AL3" s="27"/>
      <c r="AM3" s="27"/>
      <c r="AN3" s="27"/>
      <c r="AO3" s="254"/>
      <c r="AP3" s="11" t="s">
        <v>705</v>
      </c>
      <c r="AQ3" s="7">
        <v>79</v>
      </c>
      <c r="AS3" s="25"/>
      <c r="AT3" s="111"/>
      <c r="AU3" s="11"/>
      <c r="AV3" s="11"/>
      <c r="AW3" s="37"/>
      <c r="AX3" s="37"/>
      <c r="AY3" s="37"/>
      <c r="AZ3" s="38"/>
      <c r="BA3" s="38"/>
    </row>
    <row r="4" spans="1:53" s="7" customFormat="1" x14ac:dyDescent="0.25">
      <c r="A4" s="11">
        <v>4</v>
      </c>
      <c r="B4" s="11" t="s">
        <v>7</v>
      </c>
      <c r="C4" s="29">
        <v>41176</v>
      </c>
      <c r="D4" s="38"/>
      <c r="E4" s="90"/>
      <c r="F4" s="11">
        <v>1971</v>
      </c>
      <c r="G4" s="10">
        <v>2</v>
      </c>
      <c r="H4" s="10">
        <v>0</v>
      </c>
      <c r="I4" s="9">
        <f t="shared" si="0"/>
        <v>2</v>
      </c>
      <c r="J4" s="10"/>
      <c r="K4" s="10"/>
      <c r="L4" s="10">
        <v>1166</v>
      </c>
      <c r="M4" s="11">
        <v>1</v>
      </c>
      <c r="N4" s="90" t="s">
        <v>30</v>
      </c>
      <c r="O4" s="385">
        <v>19</v>
      </c>
      <c r="P4" s="90" t="s">
        <v>6</v>
      </c>
      <c r="Q4" s="10" t="s">
        <v>6</v>
      </c>
      <c r="R4" s="2" t="s">
        <v>23</v>
      </c>
      <c r="S4" s="2" t="s">
        <v>24</v>
      </c>
      <c r="T4" s="11" t="s">
        <v>25</v>
      </c>
      <c r="U4" s="318"/>
      <c r="V4" s="318"/>
      <c r="W4" s="318"/>
      <c r="X4" s="51">
        <v>2000</v>
      </c>
      <c r="Y4" s="51">
        <v>2000</v>
      </c>
      <c r="Z4" s="51">
        <v>14</v>
      </c>
      <c r="AA4" s="51">
        <v>2.5</v>
      </c>
      <c r="AB4" s="51" t="s">
        <v>480</v>
      </c>
      <c r="AC4" s="27"/>
      <c r="AD4" s="27"/>
      <c r="AE4" s="27"/>
      <c r="AF4" s="27"/>
      <c r="AG4" s="27"/>
      <c r="AH4" s="51"/>
      <c r="AI4" s="51"/>
      <c r="AJ4" s="51"/>
      <c r="AK4" s="51"/>
      <c r="AL4" s="27"/>
      <c r="AM4" s="27"/>
      <c r="AN4" s="27"/>
      <c r="AO4" s="254"/>
      <c r="AP4" s="11" t="s">
        <v>706</v>
      </c>
      <c r="AQ4" s="7">
        <v>79</v>
      </c>
      <c r="AR4" s="7" t="s">
        <v>654</v>
      </c>
      <c r="AS4" s="25"/>
      <c r="AT4" s="111"/>
      <c r="AU4" s="11"/>
      <c r="AV4" s="11"/>
      <c r="AW4" s="10"/>
      <c r="AX4" s="10"/>
      <c r="AY4" s="10"/>
      <c r="AZ4" s="11"/>
      <c r="BA4" s="11"/>
    </row>
    <row r="5" spans="1:53" s="7" customFormat="1" x14ac:dyDescent="0.25">
      <c r="A5" s="10">
        <v>5</v>
      </c>
      <c r="B5" s="11" t="s">
        <v>7</v>
      </c>
      <c r="C5" s="29">
        <v>41176</v>
      </c>
      <c r="D5" s="38"/>
      <c r="E5" s="90"/>
      <c r="F5" s="11">
        <v>2006</v>
      </c>
      <c r="G5" s="10">
        <v>2</v>
      </c>
      <c r="H5" s="10">
        <v>0</v>
      </c>
      <c r="I5" s="9">
        <f t="shared" si="0"/>
        <v>2</v>
      </c>
      <c r="J5" s="10"/>
      <c r="K5" s="10"/>
      <c r="L5" s="10">
        <v>2328</v>
      </c>
      <c r="M5" s="11">
        <v>1</v>
      </c>
      <c r="N5" s="90" t="s">
        <v>29</v>
      </c>
      <c r="O5" s="385">
        <v>30</v>
      </c>
      <c r="P5" s="90" t="s">
        <v>29</v>
      </c>
      <c r="Q5" s="10" t="s">
        <v>6</v>
      </c>
      <c r="R5" s="2" t="s">
        <v>23</v>
      </c>
      <c r="S5" s="2" t="s">
        <v>24</v>
      </c>
      <c r="T5" s="11" t="s">
        <v>25</v>
      </c>
      <c r="U5" s="318"/>
      <c r="V5" s="318"/>
      <c r="W5" s="318"/>
      <c r="X5" s="51">
        <v>2006</v>
      </c>
      <c r="Y5" s="51">
        <v>2006</v>
      </c>
      <c r="Z5" s="51">
        <v>13</v>
      </c>
      <c r="AA5" s="51">
        <v>5</v>
      </c>
      <c r="AB5" s="51" t="s">
        <v>480</v>
      </c>
      <c r="AC5" s="27"/>
      <c r="AD5" s="27"/>
      <c r="AE5" s="27"/>
      <c r="AF5" s="27"/>
      <c r="AG5" s="27"/>
      <c r="AH5" s="51"/>
      <c r="AI5" s="51"/>
      <c r="AJ5" s="51"/>
      <c r="AK5" s="51"/>
      <c r="AL5" s="27"/>
      <c r="AM5" s="27"/>
      <c r="AN5" s="27"/>
      <c r="AO5" s="254"/>
      <c r="AP5" s="11" t="s">
        <v>710</v>
      </c>
      <c r="AQ5" s="7">
        <v>78</v>
      </c>
      <c r="AS5" s="25"/>
      <c r="AT5" s="111"/>
      <c r="AU5" s="11"/>
      <c r="AV5" s="11"/>
      <c r="AW5" s="10"/>
      <c r="AX5" s="10"/>
      <c r="AY5" s="10"/>
      <c r="AZ5" s="11"/>
      <c r="BA5" s="11"/>
    </row>
    <row r="6" spans="1:53" s="7" customFormat="1" x14ac:dyDescent="0.25">
      <c r="A6" s="11">
        <v>6</v>
      </c>
      <c r="B6" s="11" t="s">
        <v>7</v>
      </c>
      <c r="C6" s="29">
        <v>41159</v>
      </c>
      <c r="D6" s="38"/>
      <c r="E6" s="90"/>
      <c r="F6" s="11">
        <v>1981</v>
      </c>
      <c r="G6" s="10">
        <v>2</v>
      </c>
      <c r="H6" s="10">
        <v>0</v>
      </c>
      <c r="I6" s="9">
        <f t="shared" si="0"/>
        <v>2</v>
      </c>
      <c r="J6" s="10"/>
      <c r="K6" s="10"/>
      <c r="L6" s="10">
        <v>1542</v>
      </c>
      <c r="M6" s="11">
        <v>1</v>
      </c>
      <c r="N6" s="30" t="s">
        <v>27</v>
      </c>
      <c r="O6" s="384">
        <v>25</v>
      </c>
      <c r="P6" s="90" t="s">
        <v>6</v>
      </c>
      <c r="Q6" s="10" t="s">
        <v>6</v>
      </c>
      <c r="R6" s="2" t="s">
        <v>23</v>
      </c>
      <c r="S6" s="2" t="s">
        <v>24</v>
      </c>
      <c r="T6" s="11" t="s">
        <v>25</v>
      </c>
      <c r="U6" s="318"/>
      <c r="V6" s="318"/>
      <c r="W6" s="318"/>
      <c r="X6" s="51">
        <v>2006</v>
      </c>
      <c r="Y6" s="51">
        <v>2006</v>
      </c>
      <c r="Z6" s="51">
        <v>13</v>
      </c>
      <c r="AA6" s="51">
        <v>3</v>
      </c>
      <c r="AB6" s="51" t="s">
        <v>478</v>
      </c>
      <c r="AC6" s="27"/>
      <c r="AD6" s="27"/>
      <c r="AE6" s="27"/>
      <c r="AF6" s="27"/>
      <c r="AG6" s="27"/>
      <c r="AH6" s="51"/>
      <c r="AI6" s="51"/>
      <c r="AJ6" s="51"/>
      <c r="AK6" s="51"/>
      <c r="AL6" s="27"/>
      <c r="AM6" s="27"/>
      <c r="AN6" s="27"/>
      <c r="AO6" s="254"/>
      <c r="AP6" s="11" t="s">
        <v>685</v>
      </c>
      <c r="AQ6" s="7">
        <v>82</v>
      </c>
      <c r="AS6" s="25"/>
      <c r="AT6" s="111"/>
      <c r="AU6" s="11"/>
      <c r="AV6" s="11"/>
      <c r="AW6" s="10"/>
      <c r="AX6" s="10"/>
      <c r="AY6" s="10"/>
      <c r="AZ6" s="11"/>
      <c r="BA6" s="11"/>
    </row>
    <row r="7" spans="1:53" s="7" customFormat="1" x14ac:dyDescent="0.25">
      <c r="A7" s="11">
        <v>7</v>
      </c>
      <c r="B7" s="11" t="s">
        <v>7</v>
      </c>
      <c r="C7" s="29">
        <v>41157</v>
      </c>
      <c r="D7" s="38"/>
      <c r="E7" s="90" t="s">
        <v>471</v>
      </c>
      <c r="F7" s="11">
        <v>1989</v>
      </c>
      <c r="G7" s="10">
        <v>2</v>
      </c>
      <c r="H7" s="10">
        <v>0</v>
      </c>
      <c r="I7" s="9">
        <f t="shared" si="0"/>
        <v>2</v>
      </c>
      <c r="J7" s="10"/>
      <c r="K7" s="10"/>
      <c r="L7" s="10">
        <v>2650</v>
      </c>
      <c r="M7" s="11">
        <v>2</v>
      </c>
      <c r="N7" s="30" t="s">
        <v>30</v>
      </c>
      <c r="O7" s="381">
        <v>19</v>
      </c>
      <c r="P7" s="90" t="s">
        <v>47</v>
      </c>
      <c r="Q7" s="10" t="s">
        <v>289</v>
      </c>
      <c r="R7" s="2" t="s">
        <v>99</v>
      </c>
      <c r="S7" s="2" t="s">
        <v>24</v>
      </c>
      <c r="T7" s="11" t="s">
        <v>33</v>
      </c>
      <c r="U7" s="318"/>
      <c r="V7" s="318"/>
      <c r="W7" s="318"/>
      <c r="X7" s="51">
        <v>2001</v>
      </c>
      <c r="Y7" s="51">
        <v>2001</v>
      </c>
      <c r="Z7" s="51">
        <v>14</v>
      </c>
      <c r="AA7" s="51">
        <v>3.5</v>
      </c>
      <c r="AB7" s="51" t="s">
        <v>480</v>
      </c>
      <c r="AC7" s="108">
        <v>41541</v>
      </c>
      <c r="AD7" s="108">
        <v>41541</v>
      </c>
      <c r="AE7" s="27">
        <v>16</v>
      </c>
      <c r="AF7" s="27">
        <v>4</v>
      </c>
      <c r="AG7" s="27" t="s">
        <v>480</v>
      </c>
      <c r="AH7" s="51"/>
      <c r="AI7" s="51"/>
      <c r="AJ7" s="51"/>
      <c r="AK7" s="51"/>
      <c r="AL7" s="27"/>
      <c r="AM7" s="27"/>
      <c r="AN7" s="27"/>
      <c r="AO7" s="254"/>
      <c r="AP7" s="11" t="s">
        <v>505</v>
      </c>
      <c r="AS7" s="25"/>
      <c r="AT7" s="111"/>
      <c r="AU7" s="11"/>
      <c r="AV7" s="11"/>
      <c r="AW7" s="10"/>
      <c r="AX7" s="10"/>
      <c r="AY7" s="10"/>
      <c r="AZ7" s="11"/>
      <c r="BA7" s="11"/>
    </row>
    <row r="8" spans="1:53" s="7" customFormat="1" x14ac:dyDescent="0.25">
      <c r="A8" s="11">
        <v>8</v>
      </c>
      <c r="B8" s="11" t="s">
        <v>7</v>
      </c>
      <c r="C8" s="29">
        <v>41163</v>
      </c>
      <c r="D8" s="38"/>
      <c r="E8" s="90" t="s">
        <v>471</v>
      </c>
      <c r="F8" s="11">
        <v>1997</v>
      </c>
      <c r="G8" s="10">
        <v>2</v>
      </c>
      <c r="H8" s="10" t="s">
        <v>3</v>
      </c>
      <c r="I8" s="9">
        <v>4</v>
      </c>
      <c r="J8" s="10"/>
      <c r="K8" s="10"/>
      <c r="L8" s="10">
        <v>2134</v>
      </c>
      <c r="M8" s="11">
        <v>1</v>
      </c>
      <c r="N8" s="90" t="s">
        <v>29</v>
      </c>
      <c r="O8" s="382">
        <v>30</v>
      </c>
      <c r="P8" s="90" t="s">
        <v>30</v>
      </c>
      <c r="Q8" s="10" t="s">
        <v>61</v>
      </c>
      <c r="R8" s="2" t="s">
        <v>23</v>
      </c>
      <c r="S8" s="2" t="s">
        <v>24</v>
      </c>
      <c r="T8" s="11" t="s">
        <v>34</v>
      </c>
      <c r="U8" s="318"/>
      <c r="V8" s="318"/>
      <c r="W8" s="318"/>
      <c r="X8" s="51">
        <v>1997</v>
      </c>
      <c r="Y8" s="51">
        <v>1997</v>
      </c>
      <c r="Z8" s="51">
        <v>10</v>
      </c>
      <c r="AA8" s="51">
        <v>3.5</v>
      </c>
      <c r="AB8" s="51" t="s">
        <v>478</v>
      </c>
      <c r="AC8" s="108">
        <v>41509</v>
      </c>
      <c r="AD8" s="108">
        <v>41509</v>
      </c>
      <c r="AE8" s="27">
        <v>17</v>
      </c>
      <c r="AF8" s="27">
        <v>3</v>
      </c>
      <c r="AG8" s="27" t="s">
        <v>480</v>
      </c>
      <c r="AH8" s="51"/>
      <c r="AI8" s="51"/>
      <c r="AJ8" s="51"/>
      <c r="AK8" s="51"/>
      <c r="AL8" s="27"/>
      <c r="AM8" s="27"/>
      <c r="AN8" s="27"/>
      <c r="AO8" s="254"/>
      <c r="AP8" s="11" t="s">
        <v>707</v>
      </c>
      <c r="AQ8" s="9">
        <v>78</v>
      </c>
      <c r="AR8" s="7" t="s">
        <v>655</v>
      </c>
      <c r="AS8" s="25"/>
      <c r="AT8" s="111"/>
      <c r="AU8" s="11"/>
      <c r="AV8" s="11"/>
      <c r="AW8" s="10"/>
      <c r="AX8" s="10"/>
      <c r="AY8" s="10"/>
      <c r="AZ8" s="11"/>
      <c r="BA8" s="11"/>
    </row>
    <row r="9" spans="1:53" s="7" customFormat="1" x14ac:dyDescent="0.25">
      <c r="A9" s="11">
        <v>9</v>
      </c>
      <c r="B9" s="11" t="s">
        <v>7</v>
      </c>
      <c r="C9" s="29">
        <v>41162</v>
      </c>
      <c r="D9" s="38"/>
      <c r="E9" s="90"/>
      <c r="F9" s="11">
        <v>1984</v>
      </c>
      <c r="G9" s="10">
        <v>2</v>
      </c>
      <c r="H9" s="10">
        <v>0</v>
      </c>
      <c r="I9" s="9">
        <f t="shared" si="0"/>
        <v>2</v>
      </c>
      <c r="J9" s="10"/>
      <c r="K9" s="10"/>
      <c r="L9" s="10">
        <v>1013</v>
      </c>
      <c r="M9" s="11">
        <v>1</v>
      </c>
      <c r="N9" s="90" t="s">
        <v>35</v>
      </c>
      <c r="O9" s="382">
        <v>14</v>
      </c>
      <c r="P9" s="90" t="s">
        <v>6</v>
      </c>
      <c r="Q9" s="10" t="s">
        <v>6</v>
      </c>
      <c r="R9" s="2" t="s">
        <v>23</v>
      </c>
      <c r="S9" s="2" t="s">
        <v>24</v>
      </c>
      <c r="T9" s="11" t="s">
        <v>25</v>
      </c>
      <c r="U9" s="318"/>
      <c r="V9" s="318"/>
      <c r="W9" s="318"/>
      <c r="X9" s="51">
        <v>2011</v>
      </c>
      <c r="Y9" s="51">
        <v>2006</v>
      </c>
      <c r="Z9" s="51" t="s">
        <v>660</v>
      </c>
      <c r="AA9" s="51">
        <v>2</v>
      </c>
      <c r="AB9" s="51" t="s">
        <v>478</v>
      </c>
      <c r="AC9" s="27"/>
      <c r="AD9" s="27"/>
      <c r="AE9" s="27"/>
      <c r="AF9" s="27"/>
      <c r="AG9" s="27"/>
      <c r="AH9" s="51"/>
      <c r="AI9" s="51"/>
      <c r="AJ9" s="51"/>
      <c r="AK9" s="51"/>
      <c r="AL9" s="27"/>
      <c r="AM9" s="27"/>
      <c r="AN9" s="27"/>
      <c r="AO9" s="254"/>
      <c r="AP9" s="11" t="s">
        <v>711</v>
      </c>
      <c r="AQ9" s="9">
        <v>77</v>
      </c>
      <c r="AS9" s="25"/>
      <c r="AT9" s="111"/>
      <c r="AU9" s="11"/>
      <c r="AV9" s="11"/>
      <c r="AW9" s="10"/>
      <c r="AX9" s="10"/>
      <c r="AY9" s="10"/>
      <c r="AZ9" s="11"/>
      <c r="BA9" s="11"/>
    </row>
    <row r="10" spans="1:53" s="7" customFormat="1" x14ac:dyDescent="0.25">
      <c r="A10" s="11">
        <v>10</v>
      </c>
      <c r="B10" s="11" t="s">
        <v>7</v>
      </c>
      <c r="C10" s="30">
        <v>41179</v>
      </c>
      <c r="D10" s="38"/>
      <c r="E10" s="90" t="s">
        <v>471</v>
      </c>
      <c r="F10" s="11">
        <v>2003</v>
      </c>
      <c r="G10" s="10">
        <v>2</v>
      </c>
      <c r="H10" s="10">
        <v>0</v>
      </c>
      <c r="I10" s="9">
        <f t="shared" si="0"/>
        <v>2</v>
      </c>
      <c r="J10" s="10"/>
      <c r="K10" s="10"/>
      <c r="L10" s="10">
        <v>1627</v>
      </c>
      <c r="M10" s="8">
        <v>1</v>
      </c>
      <c r="N10" s="124" t="s">
        <v>29</v>
      </c>
      <c r="O10" s="389">
        <v>30</v>
      </c>
      <c r="P10" s="124" t="s">
        <v>30</v>
      </c>
      <c r="Q10" s="10" t="s">
        <v>6</v>
      </c>
      <c r="R10" s="2" t="s">
        <v>37</v>
      </c>
      <c r="S10" s="2" t="s">
        <v>24</v>
      </c>
      <c r="T10" s="11" t="s">
        <v>25</v>
      </c>
      <c r="U10" s="318"/>
      <c r="V10" s="318"/>
      <c r="W10" s="318"/>
      <c r="X10" s="51">
        <v>2003</v>
      </c>
      <c r="Y10" s="51">
        <v>2003</v>
      </c>
      <c r="Z10" s="51">
        <v>12</v>
      </c>
      <c r="AA10" s="51">
        <v>3</v>
      </c>
      <c r="AB10" s="51" t="s">
        <v>480</v>
      </c>
      <c r="AC10" s="108">
        <v>41423</v>
      </c>
      <c r="AD10" s="108">
        <v>41423</v>
      </c>
      <c r="AE10" s="27">
        <v>18</v>
      </c>
      <c r="AF10" s="27">
        <v>3</v>
      </c>
      <c r="AG10" s="27" t="s">
        <v>480</v>
      </c>
      <c r="AH10" s="95"/>
      <c r="AI10" s="95"/>
      <c r="AJ10" s="95"/>
      <c r="AK10" s="95"/>
      <c r="AL10" s="96"/>
      <c r="AM10" s="96"/>
      <c r="AN10" s="96"/>
      <c r="AO10" s="253"/>
      <c r="AP10" s="11" t="s">
        <v>712</v>
      </c>
      <c r="AS10" s="256"/>
      <c r="AT10" s="147"/>
      <c r="AU10" s="38"/>
      <c r="AV10" s="38"/>
      <c r="AW10" s="37"/>
      <c r="AX10" s="37"/>
      <c r="AY10" s="37"/>
      <c r="AZ10" s="38"/>
      <c r="BA10" s="38"/>
    </row>
    <row r="11" spans="1:53" s="353" customFormat="1" x14ac:dyDescent="0.25">
      <c r="A11" s="345">
        <v>11</v>
      </c>
      <c r="B11" s="345" t="s">
        <v>7</v>
      </c>
      <c r="C11" s="346">
        <v>41187</v>
      </c>
      <c r="D11" s="347"/>
      <c r="E11" s="348"/>
      <c r="F11" s="345">
        <v>1958</v>
      </c>
      <c r="G11" s="345">
        <v>2</v>
      </c>
      <c r="H11" s="345">
        <v>1</v>
      </c>
      <c r="I11" s="9">
        <f t="shared" si="0"/>
        <v>3</v>
      </c>
      <c r="J11" s="345"/>
      <c r="K11" s="345"/>
      <c r="L11" s="345">
        <v>1672</v>
      </c>
      <c r="M11" s="349">
        <v>1</v>
      </c>
      <c r="N11" s="350" t="s">
        <v>960</v>
      </c>
      <c r="O11" s="387">
        <v>6</v>
      </c>
      <c r="P11" s="350" t="s">
        <v>6</v>
      </c>
      <c r="Q11" s="345" t="s">
        <v>6</v>
      </c>
      <c r="R11" s="351" t="s">
        <v>37</v>
      </c>
      <c r="S11" s="351" t="s">
        <v>24</v>
      </c>
      <c r="T11" s="345" t="s">
        <v>25</v>
      </c>
      <c r="U11" s="345"/>
      <c r="V11" s="345"/>
      <c r="W11" s="345"/>
      <c r="X11" s="345">
        <v>1998</v>
      </c>
      <c r="Y11" s="345">
        <v>2002</v>
      </c>
      <c r="Z11" s="345" t="s">
        <v>661</v>
      </c>
      <c r="AA11" s="345">
        <v>3</v>
      </c>
      <c r="AB11" s="345" t="s">
        <v>480</v>
      </c>
      <c r="AC11" s="345"/>
      <c r="AD11" s="345"/>
      <c r="AE11" s="345"/>
      <c r="AF11" s="345"/>
      <c r="AG11" s="345"/>
      <c r="AH11" s="347"/>
      <c r="AI11" s="347"/>
      <c r="AJ11" s="347"/>
      <c r="AK11" s="347"/>
      <c r="AL11" s="347"/>
      <c r="AM11" s="347"/>
      <c r="AN11" s="347"/>
      <c r="AO11" s="352"/>
      <c r="AP11" s="345" t="s">
        <v>708</v>
      </c>
      <c r="AQ11" s="353">
        <v>79</v>
      </c>
      <c r="AR11" s="353" t="s">
        <v>656</v>
      </c>
      <c r="AS11" s="354"/>
      <c r="AT11" s="355"/>
      <c r="AU11" s="347"/>
      <c r="AV11" s="347"/>
      <c r="AW11" s="347"/>
      <c r="AX11" s="347"/>
      <c r="AY11" s="347"/>
      <c r="AZ11" s="347"/>
      <c r="BA11" s="347"/>
    </row>
    <row r="12" spans="1:53" s="7" customFormat="1" x14ac:dyDescent="0.25">
      <c r="A12" s="11">
        <v>12</v>
      </c>
      <c r="B12" s="11" t="s">
        <v>7</v>
      </c>
      <c r="C12" s="29">
        <v>41141</v>
      </c>
      <c r="D12" s="38"/>
      <c r="E12" s="90"/>
      <c r="F12" s="11">
        <v>1984</v>
      </c>
      <c r="G12" s="10">
        <v>1</v>
      </c>
      <c r="H12" s="10" t="s">
        <v>1</v>
      </c>
      <c r="I12" s="9">
        <v>3</v>
      </c>
      <c r="J12" s="10"/>
      <c r="K12" s="10"/>
      <c r="L12" s="10">
        <v>1594</v>
      </c>
      <c r="M12" s="8">
        <v>1</v>
      </c>
      <c r="N12" s="124" t="s">
        <v>30</v>
      </c>
      <c r="O12" s="389">
        <v>19</v>
      </c>
      <c r="P12" s="124" t="s">
        <v>6</v>
      </c>
      <c r="Q12" s="10" t="s">
        <v>6</v>
      </c>
      <c r="R12" s="2" t="s">
        <v>37</v>
      </c>
      <c r="S12" s="2" t="s">
        <v>24</v>
      </c>
      <c r="T12" s="11" t="s">
        <v>25</v>
      </c>
      <c r="U12" s="318"/>
      <c r="V12" s="318"/>
      <c r="W12" s="318"/>
      <c r="X12" s="51">
        <v>2000</v>
      </c>
      <c r="Y12" s="51">
        <v>2000</v>
      </c>
      <c r="Z12" s="51">
        <v>12</v>
      </c>
      <c r="AA12" s="51">
        <v>3</v>
      </c>
      <c r="AB12" s="51" t="s">
        <v>480</v>
      </c>
      <c r="AC12" s="27"/>
      <c r="AD12" s="27"/>
      <c r="AE12" s="27"/>
      <c r="AF12" s="27"/>
      <c r="AG12" s="27"/>
      <c r="AH12" s="95"/>
      <c r="AI12" s="95"/>
      <c r="AJ12" s="95"/>
      <c r="AK12" s="95"/>
      <c r="AL12" s="96"/>
      <c r="AM12" s="96"/>
      <c r="AN12" s="96"/>
      <c r="AO12" s="253"/>
      <c r="AP12" s="11" t="s">
        <v>713</v>
      </c>
      <c r="AQ12" s="7">
        <v>75</v>
      </c>
      <c r="AS12" s="256"/>
      <c r="AT12" s="147"/>
      <c r="AU12" s="38"/>
      <c r="AV12" s="38"/>
      <c r="AW12" s="37"/>
      <c r="AX12" s="37"/>
      <c r="AY12" s="37"/>
      <c r="AZ12" s="38"/>
      <c r="BA12" s="38"/>
    </row>
    <row r="13" spans="1:53" s="7" customFormat="1" x14ac:dyDescent="0.25">
      <c r="A13" s="10">
        <v>13</v>
      </c>
      <c r="B13" s="11" t="s">
        <v>7</v>
      </c>
      <c r="C13" s="29">
        <v>41142</v>
      </c>
      <c r="D13" s="38"/>
      <c r="E13" s="30"/>
      <c r="F13" s="11">
        <v>1963</v>
      </c>
      <c r="G13" s="10">
        <v>2</v>
      </c>
      <c r="H13" s="10">
        <v>0</v>
      </c>
      <c r="I13" s="9">
        <f t="shared" si="0"/>
        <v>2</v>
      </c>
      <c r="J13" s="10"/>
      <c r="K13" s="10"/>
      <c r="L13" s="10">
        <v>1052</v>
      </c>
      <c r="M13" s="8">
        <v>1</v>
      </c>
      <c r="N13" s="126" t="s">
        <v>30</v>
      </c>
      <c r="O13" s="380">
        <v>19</v>
      </c>
      <c r="P13" s="126" t="s">
        <v>47</v>
      </c>
      <c r="Q13" s="10" t="s">
        <v>6</v>
      </c>
      <c r="R13" s="2" t="s">
        <v>37</v>
      </c>
      <c r="S13" s="2" t="s">
        <v>24</v>
      </c>
      <c r="T13" s="11" t="s">
        <v>25</v>
      </c>
      <c r="U13" s="318"/>
      <c r="V13" s="318"/>
      <c r="W13" s="318"/>
      <c r="X13" s="51" t="s">
        <v>104</v>
      </c>
      <c r="Y13" s="51"/>
      <c r="Z13" s="51" t="s">
        <v>548</v>
      </c>
      <c r="AA13" s="51">
        <v>2.5</v>
      </c>
      <c r="AB13" s="51" t="s">
        <v>680</v>
      </c>
      <c r="AC13" s="108">
        <v>41709</v>
      </c>
      <c r="AD13" s="108">
        <v>41709</v>
      </c>
      <c r="AE13" s="27">
        <v>15.5</v>
      </c>
      <c r="AF13" s="27">
        <v>2.5</v>
      </c>
      <c r="AG13" s="27" t="s">
        <v>684</v>
      </c>
      <c r="AH13" s="95"/>
      <c r="AI13" s="95"/>
      <c r="AJ13" s="95"/>
      <c r="AK13" s="95"/>
      <c r="AL13" s="96"/>
      <c r="AM13" s="96"/>
      <c r="AN13" s="96"/>
      <c r="AO13" s="253"/>
      <c r="AP13" s="11" t="s">
        <v>714</v>
      </c>
      <c r="AS13" s="25"/>
      <c r="AT13" s="111"/>
      <c r="AU13" s="11"/>
      <c r="AV13" s="11"/>
      <c r="AW13" s="10"/>
      <c r="AX13" s="10"/>
      <c r="AY13" s="46"/>
      <c r="AZ13" s="38"/>
      <c r="BA13" s="38"/>
    </row>
    <row r="14" spans="1:53" s="7" customFormat="1" x14ac:dyDescent="0.25">
      <c r="A14" s="11">
        <v>14</v>
      </c>
      <c r="B14" s="11" t="s">
        <v>8</v>
      </c>
      <c r="C14" s="29">
        <v>41187</v>
      </c>
      <c r="D14" s="38"/>
      <c r="E14" s="90"/>
      <c r="F14" s="11">
        <v>1942</v>
      </c>
      <c r="G14" s="10">
        <v>2</v>
      </c>
      <c r="H14" s="10">
        <v>0</v>
      </c>
      <c r="I14" s="9">
        <f t="shared" si="0"/>
        <v>2</v>
      </c>
      <c r="J14" s="10"/>
      <c r="K14" s="10"/>
      <c r="L14" s="10">
        <v>2016</v>
      </c>
      <c r="M14" s="8">
        <v>1</v>
      </c>
      <c r="N14" s="124" t="s">
        <v>217</v>
      </c>
      <c r="O14" s="386">
        <v>8</v>
      </c>
      <c r="P14" s="124" t="s">
        <v>6</v>
      </c>
      <c r="Q14" s="10" t="s">
        <v>6</v>
      </c>
      <c r="R14" s="2" t="s">
        <v>40</v>
      </c>
      <c r="S14" s="2" t="s">
        <v>24</v>
      </c>
      <c r="T14" s="11" t="s">
        <v>25</v>
      </c>
      <c r="U14" s="318"/>
      <c r="V14" s="318"/>
      <c r="W14" s="318"/>
      <c r="X14" s="51">
        <v>2004</v>
      </c>
      <c r="Y14" s="51">
        <v>2004</v>
      </c>
      <c r="Z14" s="51">
        <v>14.6</v>
      </c>
      <c r="AA14" s="51">
        <v>3</v>
      </c>
      <c r="AB14" s="51" t="s">
        <v>662</v>
      </c>
      <c r="AC14" s="27"/>
      <c r="AD14" s="27"/>
      <c r="AE14" s="27"/>
      <c r="AF14" s="27"/>
      <c r="AG14" s="27"/>
      <c r="AH14" s="95"/>
      <c r="AI14" s="95"/>
      <c r="AJ14" s="95"/>
      <c r="AK14" s="95"/>
      <c r="AL14" s="96"/>
      <c r="AM14" s="96"/>
      <c r="AN14" s="96"/>
      <c r="AO14" s="253"/>
      <c r="AP14" s="11" t="s">
        <v>717</v>
      </c>
      <c r="AS14" s="256"/>
      <c r="AT14" s="147"/>
      <c r="AU14" s="38"/>
      <c r="AV14" s="38"/>
      <c r="AW14" s="37"/>
      <c r="AX14" s="37"/>
      <c r="AY14" s="37"/>
      <c r="AZ14" s="38"/>
      <c r="BA14" s="38"/>
    </row>
    <row r="15" spans="1:53" s="7" customFormat="1" x14ac:dyDescent="0.25">
      <c r="A15" s="11">
        <v>15</v>
      </c>
      <c r="B15" s="11" t="s">
        <v>7</v>
      </c>
      <c r="C15" s="29">
        <v>41143</v>
      </c>
      <c r="D15" s="38"/>
      <c r="E15" s="90"/>
      <c r="F15" s="11">
        <v>1975</v>
      </c>
      <c r="G15" s="10">
        <v>2</v>
      </c>
      <c r="H15" s="10">
        <v>0</v>
      </c>
      <c r="I15" s="9">
        <f t="shared" si="0"/>
        <v>2</v>
      </c>
      <c r="J15" s="10"/>
      <c r="K15" s="10"/>
      <c r="L15" s="10">
        <v>1359</v>
      </c>
      <c r="M15" s="8">
        <v>1</v>
      </c>
      <c r="N15" s="124" t="s">
        <v>48</v>
      </c>
      <c r="O15" s="389">
        <v>15</v>
      </c>
      <c r="P15" s="124" t="s">
        <v>6</v>
      </c>
      <c r="Q15" s="10" t="s">
        <v>6</v>
      </c>
      <c r="R15" s="2" t="s">
        <v>41</v>
      </c>
      <c r="S15" s="2" t="s">
        <v>24</v>
      </c>
      <c r="T15" s="11" t="s">
        <v>25</v>
      </c>
      <c r="U15" s="318" t="s">
        <v>843</v>
      </c>
      <c r="V15" s="322">
        <v>41688</v>
      </c>
      <c r="W15" s="318" t="s">
        <v>844</v>
      </c>
      <c r="X15" s="51">
        <v>1997</v>
      </c>
      <c r="Y15" s="51">
        <v>1997</v>
      </c>
      <c r="Z15" s="51">
        <v>13.5</v>
      </c>
      <c r="AA15" s="51">
        <v>3</v>
      </c>
      <c r="AB15" s="51" t="s">
        <v>480</v>
      </c>
      <c r="AC15" s="27"/>
      <c r="AD15" s="27"/>
      <c r="AE15" s="27"/>
      <c r="AF15" s="27"/>
      <c r="AG15" s="27"/>
      <c r="AH15" s="95"/>
      <c r="AI15" s="95"/>
      <c r="AJ15" s="95"/>
      <c r="AK15" s="95"/>
      <c r="AL15" s="96"/>
      <c r="AM15" s="96"/>
      <c r="AN15" s="96"/>
      <c r="AO15" s="253"/>
      <c r="AP15" s="10" t="s">
        <v>715</v>
      </c>
      <c r="AQ15" s="7">
        <v>80</v>
      </c>
      <c r="AS15" s="256"/>
      <c r="AT15" s="147"/>
      <c r="AU15" s="38"/>
      <c r="AV15" s="38"/>
      <c r="AW15" s="37"/>
      <c r="AX15" s="37"/>
      <c r="AY15" s="37"/>
      <c r="AZ15" s="38"/>
      <c r="BA15" s="38"/>
    </row>
    <row r="16" spans="1:53" s="7" customFormat="1" x14ac:dyDescent="0.25">
      <c r="A16" s="11">
        <v>16</v>
      </c>
      <c r="B16" s="11" t="s">
        <v>7</v>
      </c>
      <c r="C16" s="29">
        <v>41148</v>
      </c>
      <c r="D16" s="38"/>
      <c r="E16" s="90"/>
      <c r="F16" s="11">
        <v>1982</v>
      </c>
      <c r="G16" s="10">
        <v>3</v>
      </c>
      <c r="H16" s="10">
        <v>0</v>
      </c>
      <c r="I16" s="9">
        <f t="shared" si="0"/>
        <v>3</v>
      </c>
      <c r="J16" s="10"/>
      <c r="K16" s="10">
        <v>2531</v>
      </c>
      <c r="L16" s="10">
        <v>2231</v>
      </c>
      <c r="M16" s="8">
        <v>1</v>
      </c>
      <c r="N16" s="124" t="s">
        <v>36</v>
      </c>
      <c r="O16" s="389">
        <v>38</v>
      </c>
      <c r="P16" s="124" t="s">
        <v>30</v>
      </c>
      <c r="Q16" s="10" t="s">
        <v>6</v>
      </c>
      <c r="R16" s="2" t="s">
        <v>37</v>
      </c>
      <c r="S16" s="2" t="s">
        <v>24</v>
      </c>
      <c r="T16" s="11" t="s">
        <v>34</v>
      </c>
      <c r="U16" s="318"/>
      <c r="V16" s="318"/>
      <c r="W16" s="318"/>
      <c r="X16" s="51">
        <v>2002</v>
      </c>
      <c r="Y16" s="51">
        <v>2002</v>
      </c>
      <c r="Z16" s="51">
        <v>13.5</v>
      </c>
      <c r="AA16" s="51">
        <v>4</v>
      </c>
      <c r="AB16" s="51" t="s">
        <v>478</v>
      </c>
      <c r="AC16" s="27" t="s">
        <v>666</v>
      </c>
      <c r="AD16" s="108">
        <v>41752</v>
      </c>
      <c r="AE16" s="27">
        <v>13</v>
      </c>
      <c r="AF16" s="27">
        <v>4</v>
      </c>
      <c r="AG16" s="27" t="s">
        <v>662</v>
      </c>
      <c r="AH16" s="51"/>
      <c r="AI16" s="51"/>
      <c r="AJ16" s="51"/>
      <c r="AK16" s="51"/>
      <c r="AL16" s="27"/>
      <c r="AM16" s="27"/>
      <c r="AN16" s="27"/>
      <c r="AO16" s="254"/>
      <c r="AP16" s="10" t="s">
        <v>716</v>
      </c>
      <c r="AQ16" s="7">
        <v>78</v>
      </c>
      <c r="AS16" s="256"/>
      <c r="AT16" s="147"/>
      <c r="AU16" s="38"/>
      <c r="AV16" s="38"/>
      <c r="AW16" s="37"/>
      <c r="AX16" s="37"/>
      <c r="AY16" s="37"/>
      <c r="AZ16" s="38"/>
      <c r="BA16" s="38"/>
    </row>
    <row r="17" spans="1:53" s="7" customFormat="1" x14ac:dyDescent="0.25">
      <c r="A17" s="11">
        <v>17</v>
      </c>
      <c r="B17" s="11" t="s">
        <v>7</v>
      </c>
      <c r="C17" s="29">
        <v>41148</v>
      </c>
      <c r="D17" s="38"/>
      <c r="E17" s="90"/>
      <c r="F17" s="11">
        <v>1964</v>
      </c>
      <c r="G17" s="10">
        <v>2</v>
      </c>
      <c r="H17" s="10">
        <v>0</v>
      </c>
      <c r="I17" s="9">
        <f t="shared" si="0"/>
        <v>2</v>
      </c>
      <c r="J17" s="10"/>
      <c r="K17" s="10"/>
      <c r="L17" s="10">
        <v>1456</v>
      </c>
      <c r="M17" s="8">
        <v>1</v>
      </c>
      <c r="N17" s="124" t="s">
        <v>29</v>
      </c>
      <c r="O17" s="389">
        <v>30</v>
      </c>
      <c r="P17" s="124" t="s">
        <v>6</v>
      </c>
      <c r="Q17" s="10" t="s">
        <v>6</v>
      </c>
      <c r="R17" s="10" t="s">
        <v>43</v>
      </c>
      <c r="S17" s="2" t="s">
        <v>42</v>
      </c>
      <c r="T17" s="11" t="s">
        <v>25</v>
      </c>
      <c r="U17" s="318"/>
      <c r="V17" s="318"/>
      <c r="W17" s="318"/>
      <c r="X17" s="51">
        <v>2002</v>
      </c>
      <c r="Y17" s="51">
        <v>2002</v>
      </c>
      <c r="Z17" s="51">
        <v>19</v>
      </c>
      <c r="AA17" s="245">
        <v>3</v>
      </c>
      <c r="AB17" s="51" t="s">
        <v>663</v>
      </c>
      <c r="AC17" s="27"/>
      <c r="AD17" s="27"/>
      <c r="AE17" s="27"/>
      <c r="AF17" s="27"/>
      <c r="AG17" s="27"/>
      <c r="AH17" s="95"/>
      <c r="AI17" s="95"/>
      <c r="AJ17" s="95"/>
      <c r="AK17" s="95"/>
      <c r="AL17" s="96"/>
      <c r="AM17" s="96"/>
      <c r="AN17" s="96"/>
      <c r="AO17" s="253"/>
      <c r="AP17" s="37"/>
      <c r="AQ17" s="7">
        <v>79</v>
      </c>
      <c r="AS17" s="256"/>
      <c r="AT17" s="147"/>
      <c r="AU17" s="38"/>
      <c r="AV17" s="38"/>
      <c r="AW17" s="37"/>
      <c r="AX17" s="37"/>
      <c r="AY17" s="37"/>
      <c r="AZ17" s="38"/>
      <c r="BA17" s="38"/>
    </row>
    <row r="18" spans="1:53" s="7" customFormat="1" x14ac:dyDescent="0.25">
      <c r="A18" s="11">
        <v>18</v>
      </c>
      <c r="B18" s="11" t="s">
        <v>7</v>
      </c>
      <c r="C18" s="29">
        <v>41149</v>
      </c>
      <c r="D18" s="38"/>
      <c r="E18" s="90"/>
      <c r="F18" s="11">
        <v>1995</v>
      </c>
      <c r="G18" s="10">
        <v>2</v>
      </c>
      <c r="H18" s="10">
        <v>0</v>
      </c>
      <c r="I18" s="9">
        <f t="shared" si="0"/>
        <v>2</v>
      </c>
      <c r="J18" s="10"/>
      <c r="K18" s="10"/>
      <c r="L18" s="10">
        <v>1802</v>
      </c>
      <c r="M18" s="8">
        <v>1</v>
      </c>
      <c r="N18" s="124" t="s">
        <v>45</v>
      </c>
      <c r="O18" s="389">
        <v>21</v>
      </c>
      <c r="P18" s="124" t="s">
        <v>32</v>
      </c>
      <c r="Q18" s="10" t="s">
        <v>6</v>
      </c>
      <c r="R18" s="2" t="s">
        <v>44</v>
      </c>
      <c r="S18" s="2" t="s">
        <v>24</v>
      </c>
      <c r="T18" s="11" t="s">
        <v>25</v>
      </c>
      <c r="U18" s="318"/>
      <c r="V18" s="318"/>
      <c r="W18" s="318"/>
      <c r="X18" s="51">
        <v>2008</v>
      </c>
      <c r="Y18" s="51">
        <v>2008</v>
      </c>
      <c r="Z18" s="51">
        <v>14</v>
      </c>
      <c r="AA18" s="51">
        <v>3</v>
      </c>
      <c r="AB18" s="51" t="s">
        <v>480</v>
      </c>
      <c r="AC18" s="27"/>
      <c r="AD18" s="27"/>
      <c r="AE18" s="27"/>
      <c r="AF18" s="27"/>
      <c r="AG18" s="27"/>
      <c r="AH18" s="95"/>
      <c r="AI18" s="95"/>
      <c r="AJ18" s="95"/>
      <c r="AK18" s="95"/>
      <c r="AL18" s="96"/>
      <c r="AM18" s="96"/>
      <c r="AN18" s="96"/>
      <c r="AO18" s="253"/>
      <c r="AP18" s="10" t="s">
        <v>709</v>
      </c>
      <c r="AQ18" s="9">
        <v>78</v>
      </c>
      <c r="AS18" s="256"/>
      <c r="AT18" s="147"/>
      <c r="AU18" s="38"/>
      <c r="AV18" s="38"/>
      <c r="AW18" s="37"/>
      <c r="AX18" s="37"/>
      <c r="AY18" s="37"/>
      <c r="AZ18" s="38"/>
      <c r="BA18" s="38"/>
    </row>
    <row r="19" spans="1:53" s="7" customFormat="1" x14ac:dyDescent="0.25">
      <c r="A19" s="11">
        <v>19</v>
      </c>
      <c r="B19" s="11" t="s">
        <v>7</v>
      </c>
      <c r="C19" s="29">
        <v>41150</v>
      </c>
      <c r="D19" s="38"/>
      <c r="E19" s="90" t="s">
        <v>471</v>
      </c>
      <c r="F19" s="11">
        <v>1988</v>
      </c>
      <c r="G19" s="10">
        <v>3</v>
      </c>
      <c r="H19" s="10">
        <v>0</v>
      </c>
      <c r="I19" s="9">
        <f t="shared" si="0"/>
        <v>3</v>
      </c>
      <c r="J19" s="10" t="s">
        <v>462</v>
      </c>
      <c r="K19" s="10"/>
      <c r="L19" s="10">
        <v>2554</v>
      </c>
      <c r="M19" s="8">
        <v>1</v>
      </c>
      <c r="N19" s="124" t="s">
        <v>30</v>
      </c>
      <c r="O19" s="389">
        <v>19</v>
      </c>
      <c r="P19" s="124" t="s">
        <v>30</v>
      </c>
      <c r="Q19" s="10" t="s">
        <v>6</v>
      </c>
      <c r="R19" s="2" t="s">
        <v>475</v>
      </c>
      <c r="S19" s="2" t="s">
        <v>24</v>
      </c>
      <c r="T19" s="11" t="s">
        <v>25</v>
      </c>
      <c r="U19" s="318" t="s">
        <v>845</v>
      </c>
      <c r="V19" s="318" t="s">
        <v>846</v>
      </c>
      <c r="W19" s="318" t="s">
        <v>847</v>
      </c>
      <c r="X19" s="51">
        <v>1990</v>
      </c>
      <c r="Y19" s="127">
        <v>1997</v>
      </c>
      <c r="Z19" s="51" t="s">
        <v>302</v>
      </c>
      <c r="AA19" s="51">
        <v>5</v>
      </c>
      <c r="AB19" s="51" t="s">
        <v>681</v>
      </c>
      <c r="AC19" s="246">
        <v>41512</v>
      </c>
      <c r="AD19" s="246">
        <v>41512</v>
      </c>
      <c r="AE19" s="27">
        <v>16</v>
      </c>
      <c r="AF19" s="27">
        <v>5</v>
      </c>
      <c r="AG19" s="27" t="s">
        <v>480</v>
      </c>
      <c r="AH19" s="95"/>
      <c r="AI19" s="95"/>
      <c r="AJ19" s="95"/>
      <c r="AK19" s="95"/>
      <c r="AL19" s="96"/>
      <c r="AM19" s="96"/>
      <c r="AN19" s="96"/>
      <c r="AO19" s="253"/>
      <c r="AP19" s="148" t="s">
        <v>481</v>
      </c>
      <c r="AS19" s="256"/>
      <c r="AT19" s="147"/>
      <c r="AU19" s="38"/>
      <c r="AV19" s="38"/>
      <c r="AW19" s="37"/>
      <c r="AX19" s="37"/>
      <c r="AY19" s="37"/>
      <c r="AZ19" s="38"/>
      <c r="BA19" s="38"/>
    </row>
    <row r="20" spans="1:53" s="7" customFormat="1" x14ac:dyDescent="0.25">
      <c r="A20" s="10">
        <v>21</v>
      </c>
      <c r="B20" s="11" t="s">
        <v>7</v>
      </c>
      <c r="C20" s="29">
        <v>41151</v>
      </c>
      <c r="D20" s="38"/>
      <c r="E20" s="90"/>
      <c r="F20" s="11">
        <v>1981</v>
      </c>
      <c r="G20" s="10">
        <v>2</v>
      </c>
      <c r="H20" s="10">
        <v>0</v>
      </c>
      <c r="I20" s="9">
        <f t="shared" si="0"/>
        <v>2</v>
      </c>
      <c r="J20" s="10" t="s">
        <v>474</v>
      </c>
      <c r="K20" s="10">
        <v>1810</v>
      </c>
      <c r="L20" s="10">
        <v>1628</v>
      </c>
      <c r="M20" s="11">
        <v>1</v>
      </c>
      <c r="N20" s="90" t="s">
        <v>29</v>
      </c>
      <c r="O20" s="382">
        <v>30</v>
      </c>
      <c r="P20" s="124" t="s">
        <v>6</v>
      </c>
      <c r="Q20" s="10" t="s">
        <v>6</v>
      </c>
      <c r="R20" s="2" t="s">
        <v>46</v>
      </c>
      <c r="S20" s="2" t="s">
        <v>24</v>
      </c>
      <c r="T20" s="11" t="s">
        <v>25</v>
      </c>
      <c r="U20" s="318"/>
      <c r="V20" s="318"/>
      <c r="W20" s="318"/>
      <c r="X20" s="51">
        <v>2007</v>
      </c>
      <c r="Y20" s="51">
        <v>2007</v>
      </c>
      <c r="Z20" s="51">
        <v>13</v>
      </c>
      <c r="AA20" s="51">
        <v>3.5</v>
      </c>
      <c r="AB20" s="51" t="s">
        <v>480</v>
      </c>
      <c r="AC20" s="246">
        <v>41548</v>
      </c>
      <c r="AD20" s="246">
        <v>41548</v>
      </c>
      <c r="AE20" s="27">
        <v>13</v>
      </c>
      <c r="AF20" s="27">
        <v>3.5</v>
      </c>
      <c r="AG20" s="27" t="s">
        <v>478</v>
      </c>
      <c r="AH20" s="51"/>
      <c r="AI20" s="51"/>
      <c r="AJ20" s="51"/>
      <c r="AK20" s="51"/>
      <c r="AL20" s="27"/>
      <c r="AM20" s="27"/>
      <c r="AN20" s="27"/>
      <c r="AO20" s="254"/>
      <c r="AP20" s="10" t="s">
        <v>718</v>
      </c>
      <c r="AS20" s="25"/>
      <c r="AT20" s="111"/>
      <c r="AU20" s="11"/>
      <c r="AV20" s="11"/>
      <c r="AW20" s="10"/>
      <c r="AX20" s="10"/>
      <c r="AY20" s="2"/>
      <c r="AZ20" s="38"/>
      <c r="BA20" s="38"/>
    </row>
    <row r="21" spans="1:53" s="7" customFormat="1" x14ac:dyDescent="0.25">
      <c r="A21" s="11">
        <v>22</v>
      </c>
      <c r="B21" s="11" t="s">
        <v>7</v>
      </c>
      <c r="C21" s="29">
        <v>41151</v>
      </c>
      <c r="D21" s="38"/>
      <c r="E21" s="90"/>
      <c r="F21" s="11">
        <v>1955</v>
      </c>
      <c r="G21" s="10">
        <v>2</v>
      </c>
      <c r="H21" s="10">
        <v>0</v>
      </c>
      <c r="I21" s="9">
        <f t="shared" si="0"/>
        <v>2</v>
      </c>
      <c r="J21" s="10"/>
      <c r="K21" s="10"/>
      <c r="L21" s="125">
        <v>1743</v>
      </c>
      <c r="M21" s="8">
        <v>1</v>
      </c>
      <c r="N21" s="124" t="s">
        <v>30</v>
      </c>
      <c r="O21" s="389">
        <v>19</v>
      </c>
      <c r="P21" s="124" t="s">
        <v>6</v>
      </c>
      <c r="Q21" s="10" t="s">
        <v>6</v>
      </c>
      <c r="R21" s="2" t="s">
        <v>40</v>
      </c>
      <c r="S21" s="2" t="s">
        <v>24</v>
      </c>
      <c r="T21" s="11" t="s">
        <v>444</v>
      </c>
      <c r="U21" s="318"/>
      <c r="V21" s="318"/>
      <c r="W21" s="318"/>
      <c r="X21" s="51">
        <v>2001</v>
      </c>
      <c r="Y21" s="128">
        <v>2001</v>
      </c>
      <c r="Z21" s="51">
        <v>12</v>
      </c>
      <c r="AA21" s="51">
        <v>2.5</v>
      </c>
      <c r="AB21" s="51" t="s">
        <v>662</v>
      </c>
      <c r="AC21" s="27"/>
      <c r="AD21" s="27"/>
      <c r="AE21" s="27"/>
      <c r="AF21" s="27"/>
      <c r="AG21" s="27"/>
      <c r="AH21" s="95"/>
      <c r="AI21" s="95"/>
      <c r="AJ21" s="95"/>
      <c r="AK21" s="95"/>
      <c r="AL21" s="96"/>
      <c r="AM21" s="96"/>
      <c r="AN21" s="96"/>
      <c r="AO21" s="253"/>
      <c r="AP21" s="10" t="s">
        <v>719</v>
      </c>
      <c r="AQ21" s="7">
        <v>80</v>
      </c>
      <c r="AR21" s="7" t="s">
        <v>691</v>
      </c>
      <c r="AS21" s="256"/>
      <c r="AT21" s="147"/>
      <c r="AU21" s="38"/>
      <c r="AV21" s="38"/>
      <c r="AW21" s="37"/>
      <c r="AX21" s="37"/>
      <c r="AY21" s="46"/>
      <c r="AZ21" s="38"/>
      <c r="BA21" s="38"/>
    </row>
    <row r="22" spans="1:53" s="7" customFormat="1" x14ac:dyDescent="0.25">
      <c r="A22" s="10">
        <v>23</v>
      </c>
      <c r="B22" s="11" t="s">
        <v>7</v>
      </c>
      <c r="C22" s="29">
        <v>41185</v>
      </c>
      <c r="D22" s="38"/>
      <c r="E22" s="90"/>
      <c r="F22" s="11">
        <v>1980</v>
      </c>
      <c r="G22" s="10">
        <v>3</v>
      </c>
      <c r="H22" s="10">
        <v>0</v>
      </c>
      <c r="I22" s="9">
        <f t="shared" si="0"/>
        <v>3</v>
      </c>
      <c r="J22" s="10"/>
      <c r="K22" s="10"/>
      <c r="L22" s="125">
        <v>1946</v>
      </c>
      <c r="M22" s="8">
        <v>1</v>
      </c>
      <c r="N22" s="124" t="s">
        <v>30</v>
      </c>
      <c r="O22" s="389">
        <v>19</v>
      </c>
      <c r="P22" s="124" t="s">
        <v>6</v>
      </c>
      <c r="Q22" s="10" t="s">
        <v>6</v>
      </c>
      <c r="R22" s="2" t="s">
        <v>37</v>
      </c>
      <c r="S22" s="2" t="s">
        <v>24</v>
      </c>
      <c r="T22" s="11" t="s">
        <v>25</v>
      </c>
      <c r="U22" s="318"/>
      <c r="V22" s="318"/>
      <c r="W22" s="318"/>
      <c r="X22" s="51">
        <v>2001</v>
      </c>
      <c r="Y22" s="51">
        <v>2002</v>
      </c>
      <c r="Z22" s="51">
        <v>14</v>
      </c>
      <c r="AA22" s="51">
        <v>3.5</v>
      </c>
      <c r="AB22" s="51" t="s">
        <v>478</v>
      </c>
      <c r="AC22" s="27"/>
      <c r="AD22" s="27"/>
      <c r="AE22" s="27"/>
      <c r="AF22" s="27"/>
      <c r="AG22" s="27"/>
      <c r="AH22" s="51"/>
      <c r="AI22" s="51"/>
      <c r="AJ22" s="51"/>
      <c r="AK22" s="51"/>
      <c r="AL22" s="27"/>
      <c r="AM22" s="27"/>
      <c r="AN22" s="27"/>
      <c r="AO22" s="254"/>
      <c r="AP22" s="10" t="s">
        <v>447</v>
      </c>
      <c r="AQ22" s="7" t="s">
        <v>692</v>
      </c>
      <c r="AS22" s="25"/>
      <c r="AT22" s="111"/>
      <c r="AU22" s="11"/>
      <c r="AV22" s="11"/>
      <c r="AW22" s="10"/>
      <c r="AX22" s="10"/>
      <c r="AY22" s="37"/>
      <c r="AZ22" s="38"/>
      <c r="BA22" s="38"/>
    </row>
    <row r="23" spans="1:53" s="7" customFormat="1" x14ac:dyDescent="0.25">
      <c r="A23" s="11">
        <v>24</v>
      </c>
      <c r="B23" s="11" t="s">
        <v>7</v>
      </c>
      <c r="C23" s="29">
        <v>41178</v>
      </c>
      <c r="D23" s="38"/>
      <c r="E23" s="90"/>
      <c r="F23" s="11">
        <v>1986</v>
      </c>
      <c r="G23" s="10">
        <v>2</v>
      </c>
      <c r="H23" s="10">
        <v>1</v>
      </c>
      <c r="I23" s="9">
        <f t="shared" si="0"/>
        <v>3</v>
      </c>
      <c r="J23" s="10"/>
      <c r="K23" s="10"/>
      <c r="L23" s="125">
        <v>1978</v>
      </c>
      <c r="M23" s="8">
        <v>2</v>
      </c>
      <c r="N23" s="124" t="s">
        <v>27</v>
      </c>
      <c r="O23" s="389">
        <v>25</v>
      </c>
      <c r="P23" s="124" t="s">
        <v>35</v>
      </c>
      <c r="Q23" s="10" t="s">
        <v>6</v>
      </c>
      <c r="R23" s="2" t="s">
        <v>37</v>
      </c>
      <c r="S23" s="2" t="s">
        <v>24</v>
      </c>
      <c r="T23" s="11" t="s">
        <v>34</v>
      </c>
      <c r="U23" s="318"/>
      <c r="V23" s="318"/>
      <c r="W23" s="318"/>
      <c r="X23" s="51">
        <v>2010</v>
      </c>
      <c r="Y23" s="51">
        <v>2010</v>
      </c>
      <c r="Z23" s="51">
        <v>15</v>
      </c>
      <c r="AA23" s="51">
        <v>3.5</v>
      </c>
      <c r="AB23" s="51" t="s">
        <v>478</v>
      </c>
      <c r="AC23" s="27"/>
      <c r="AD23" s="27"/>
      <c r="AE23" s="27"/>
      <c r="AF23" s="27"/>
      <c r="AG23" s="27"/>
      <c r="AH23" s="95"/>
      <c r="AI23" s="95"/>
      <c r="AJ23" s="95"/>
      <c r="AK23" s="95"/>
      <c r="AL23" s="96"/>
      <c r="AM23" s="96"/>
      <c r="AN23" s="96"/>
      <c r="AO23" s="253"/>
      <c r="AP23" s="10" t="s">
        <v>702</v>
      </c>
      <c r="AS23" s="256"/>
      <c r="AT23" s="147"/>
      <c r="AU23" s="37"/>
      <c r="AV23" s="38"/>
      <c r="AW23" s="37"/>
      <c r="AX23" s="37"/>
      <c r="AY23" s="37"/>
      <c r="AZ23" s="38"/>
      <c r="BA23" s="38"/>
    </row>
    <row r="24" spans="1:53" s="7" customFormat="1" x14ac:dyDescent="0.25">
      <c r="A24" s="11">
        <v>25</v>
      </c>
      <c r="B24" s="11" t="s">
        <v>7</v>
      </c>
      <c r="C24" s="29">
        <v>41163</v>
      </c>
      <c r="D24" s="38"/>
      <c r="E24" s="90"/>
      <c r="F24" s="11">
        <v>2000</v>
      </c>
      <c r="G24" s="10">
        <v>2</v>
      </c>
      <c r="H24" s="10">
        <v>0</v>
      </c>
      <c r="I24" s="9">
        <f t="shared" si="0"/>
        <v>2</v>
      </c>
      <c r="J24" s="10"/>
      <c r="K24" s="10"/>
      <c r="L24" s="125">
        <v>1788</v>
      </c>
      <c r="M24" s="8">
        <v>1</v>
      </c>
      <c r="N24" s="124" t="s">
        <v>29</v>
      </c>
      <c r="O24" s="389">
        <v>30</v>
      </c>
      <c r="P24" s="124" t="s">
        <v>29</v>
      </c>
      <c r="Q24" s="10" t="s">
        <v>6</v>
      </c>
      <c r="R24" s="2" t="s">
        <v>37</v>
      </c>
      <c r="S24" s="2" t="s">
        <v>24</v>
      </c>
      <c r="T24" s="10" t="s">
        <v>25</v>
      </c>
      <c r="U24" s="318"/>
      <c r="V24" s="318"/>
      <c r="W24" s="318"/>
      <c r="X24" s="51">
        <v>2010</v>
      </c>
      <c r="Y24" s="51">
        <v>2010</v>
      </c>
      <c r="Z24" s="51">
        <v>15.5</v>
      </c>
      <c r="AA24" s="51">
        <v>3.5</v>
      </c>
      <c r="AB24" s="51" t="s">
        <v>480</v>
      </c>
      <c r="AC24" s="27"/>
      <c r="AD24" s="27"/>
      <c r="AE24" s="27"/>
      <c r="AF24" s="27"/>
      <c r="AG24" s="27"/>
      <c r="AH24" s="95"/>
      <c r="AI24" s="95"/>
      <c r="AJ24" s="95"/>
      <c r="AK24" s="95"/>
      <c r="AL24" s="96"/>
      <c r="AM24" s="96"/>
      <c r="AN24" s="96"/>
      <c r="AO24" s="253"/>
      <c r="AP24" s="10" t="s">
        <v>720</v>
      </c>
      <c r="AQ24" s="7">
        <v>77</v>
      </c>
      <c r="AR24" s="7" t="s">
        <v>693</v>
      </c>
      <c r="AS24" s="256"/>
      <c r="AT24" s="147"/>
      <c r="AU24" s="38"/>
      <c r="AV24" s="38"/>
      <c r="AW24" s="37"/>
      <c r="AX24" s="37"/>
      <c r="AY24" s="37"/>
      <c r="AZ24" s="38"/>
      <c r="BA24" s="38"/>
    </row>
    <row r="25" spans="1:53" s="7" customFormat="1" x14ac:dyDescent="0.25">
      <c r="A25" s="10">
        <v>26</v>
      </c>
      <c r="B25" s="11" t="s">
        <v>7</v>
      </c>
      <c r="C25" s="29">
        <v>41164</v>
      </c>
      <c r="D25" s="38"/>
      <c r="E25" s="90" t="s">
        <v>471</v>
      </c>
      <c r="F25" s="11">
        <v>1999</v>
      </c>
      <c r="G25" s="10">
        <v>2</v>
      </c>
      <c r="H25" s="10" t="s">
        <v>4</v>
      </c>
      <c r="I25" s="9">
        <v>5</v>
      </c>
      <c r="J25" s="10"/>
      <c r="K25" s="10"/>
      <c r="L25" s="125">
        <v>1502</v>
      </c>
      <c r="M25" s="8">
        <v>1</v>
      </c>
      <c r="N25" s="124" t="s">
        <v>30</v>
      </c>
      <c r="O25" s="389">
        <v>19</v>
      </c>
      <c r="P25" s="124" t="s">
        <v>30</v>
      </c>
      <c r="Q25" s="10" t="s">
        <v>6</v>
      </c>
      <c r="R25" s="2" t="s">
        <v>23</v>
      </c>
      <c r="S25" s="2" t="s">
        <v>24</v>
      </c>
      <c r="T25" s="11" t="s">
        <v>25</v>
      </c>
      <c r="U25" s="318"/>
      <c r="V25" s="318"/>
      <c r="W25" s="318"/>
      <c r="X25" s="51">
        <v>1999</v>
      </c>
      <c r="Y25" s="51">
        <v>1999</v>
      </c>
      <c r="Z25" s="51">
        <v>10</v>
      </c>
      <c r="AA25" s="51">
        <v>2.5</v>
      </c>
      <c r="AB25" s="51" t="s">
        <v>480</v>
      </c>
      <c r="AC25" s="246">
        <v>41516</v>
      </c>
      <c r="AD25" s="246">
        <v>41516</v>
      </c>
      <c r="AE25" s="27">
        <v>17</v>
      </c>
      <c r="AF25" s="27">
        <v>3</v>
      </c>
      <c r="AG25" s="27" t="s">
        <v>480</v>
      </c>
      <c r="AH25" s="95"/>
      <c r="AI25" s="95"/>
      <c r="AJ25" s="95"/>
      <c r="AK25" s="95"/>
      <c r="AL25" s="96"/>
      <c r="AM25" s="96"/>
      <c r="AN25" s="96"/>
      <c r="AO25" s="253"/>
      <c r="AP25" s="10" t="s">
        <v>479</v>
      </c>
      <c r="AS25" s="256"/>
      <c r="AT25" s="147"/>
      <c r="AU25" s="38"/>
      <c r="AV25" s="38"/>
      <c r="AW25" s="37"/>
      <c r="AX25" s="37"/>
      <c r="AY25" s="37"/>
      <c r="AZ25" s="38"/>
      <c r="BA25" s="38"/>
    </row>
    <row r="26" spans="1:53" s="7" customFormat="1" x14ac:dyDescent="0.25">
      <c r="A26" s="10">
        <v>27</v>
      </c>
      <c r="B26" s="11" t="s">
        <v>7</v>
      </c>
      <c r="C26" s="29">
        <v>41164</v>
      </c>
      <c r="D26" s="38"/>
      <c r="E26" s="90"/>
      <c r="F26" s="11">
        <v>1995</v>
      </c>
      <c r="G26" s="10">
        <v>2</v>
      </c>
      <c r="H26" s="10">
        <v>0</v>
      </c>
      <c r="I26" s="9">
        <f t="shared" si="0"/>
        <v>2</v>
      </c>
      <c r="J26" s="10"/>
      <c r="K26" s="10"/>
      <c r="L26" s="125">
        <v>2050</v>
      </c>
      <c r="M26" s="8">
        <v>1</v>
      </c>
      <c r="N26" s="124" t="s">
        <v>29</v>
      </c>
      <c r="O26" s="389">
        <v>30</v>
      </c>
      <c r="P26" s="124" t="s">
        <v>6</v>
      </c>
      <c r="Q26" s="10" t="s">
        <v>30</v>
      </c>
      <c r="R26" s="2" t="s">
        <v>23</v>
      </c>
      <c r="S26" s="2" t="s">
        <v>24</v>
      </c>
      <c r="T26" s="11" t="s">
        <v>146</v>
      </c>
      <c r="U26" s="318"/>
      <c r="V26" s="318"/>
      <c r="W26" s="318"/>
      <c r="X26" s="51" t="s">
        <v>106</v>
      </c>
      <c r="Y26" s="51"/>
      <c r="Z26" s="51">
        <v>12</v>
      </c>
      <c r="AA26" s="51">
        <v>5</v>
      </c>
      <c r="AB26" s="51" t="s">
        <v>478</v>
      </c>
      <c r="AC26" s="27"/>
      <c r="AD26" s="27"/>
      <c r="AE26" s="27"/>
      <c r="AF26" s="27"/>
      <c r="AG26" s="27"/>
      <c r="AH26" s="51"/>
      <c r="AI26" s="51"/>
      <c r="AJ26" s="51"/>
      <c r="AK26" s="51"/>
      <c r="AL26" s="27"/>
      <c r="AM26" s="27"/>
      <c r="AN26" s="27"/>
      <c r="AO26" s="254"/>
      <c r="AP26" s="10" t="s">
        <v>721</v>
      </c>
      <c r="AQ26" s="7">
        <v>74</v>
      </c>
      <c r="AS26" s="256"/>
      <c r="AT26" s="147"/>
      <c r="AU26" s="38"/>
      <c r="AV26" s="38"/>
      <c r="AW26" s="37"/>
      <c r="AX26" s="37"/>
      <c r="AY26" s="37"/>
      <c r="AZ26" s="38"/>
      <c r="BA26" s="38"/>
    </row>
    <row r="27" spans="1:53" s="7" customFormat="1" x14ac:dyDescent="0.25">
      <c r="A27" s="10">
        <v>28</v>
      </c>
      <c r="B27" s="11" t="s">
        <v>7</v>
      </c>
      <c r="C27" s="29">
        <v>41169</v>
      </c>
      <c r="D27" s="38"/>
      <c r="E27" s="90"/>
      <c r="F27" s="7">
        <v>1966</v>
      </c>
      <c r="G27" s="9">
        <v>2</v>
      </c>
      <c r="H27" s="9">
        <v>0</v>
      </c>
      <c r="I27" s="9">
        <f t="shared" si="0"/>
        <v>2</v>
      </c>
      <c r="J27" s="9"/>
      <c r="K27" s="9"/>
      <c r="L27" s="125">
        <v>2622</v>
      </c>
      <c r="M27" s="8">
        <v>1</v>
      </c>
      <c r="N27" s="124" t="s">
        <v>28</v>
      </c>
      <c r="O27" s="389">
        <v>16</v>
      </c>
      <c r="P27" s="124" t="s">
        <v>6</v>
      </c>
      <c r="Q27" s="10" t="s">
        <v>6</v>
      </c>
      <c r="R27" s="2" t="s">
        <v>37</v>
      </c>
      <c r="S27" s="2" t="s">
        <v>24</v>
      </c>
      <c r="T27" s="11" t="s">
        <v>25</v>
      </c>
      <c r="U27" s="318"/>
      <c r="V27" s="318"/>
      <c r="W27" s="318"/>
      <c r="X27" s="51">
        <v>1999</v>
      </c>
      <c r="Y27" s="51">
        <v>1999</v>
      </c>
      <c r="Z27" s="245">
        <v>10</v>
      </c>
      <c r="AA27" s="245">
        <v>5</v>
      </c>
      <c r="AB27" s="51" t="s">
        <v>663</v>
      </c>
      <c r="AC27" s="27"/>
      <c r="AD27" s="27"/>
      <c r="AE27" s="27"/>
      <c r="AF27" s="27"/>
      <c r="AG27" s="27"/>
      <c r="AH27" s="95"/>
      <c r="AI27" s="95"/>
      <c r="AJ27" s="95"/>
      <c r="AK27" s="95"/>
      <c r="AL27" s="96"/>
      <c r="AM27" s="96"/>
      <c r="AN27" s="96"/>
      <c r="AO27" s="253"/>
      <c r="AP27" s="10" t="s">
        <v>694</v>
      </c>
      <c r="AQ27" s="7">
        <v>78</v>
      </c>
      <c r="AS27" s="256"/>
      <c r="AT27" s="147"/>
      <c r="AU27" s="38"/>
      <c r="AV27" s="38"/>
      <c r="AW27" s="37"/>
      <c r="AX27" s="37"/>
      <c r="AY27" s="37"/>
      <c r="AZ27" s="38"/>
      <c r="BA27" s="38"/>
    </row>
    <row r="28" spans="1:53" s="7" customFormat="1" x14ac:dyDescent="0.25">
      <c r="A28" s="10">
        <v>29</v>
      </c>
      <c r="B28" s="11" t="s">
        <v>7</v>
      </c>
      <c r="C28" s="29">
        <v>41169</v>
      </c>
      <c r="D28" s="38"/>
      <c r="E28" s="90"/>
      <c r="F28" s="7">
        <v>1985</v>
      </c>
      <c r="G28" s="9">
        <v>2</v>
      </c>
      <c r="H28" s="9">
        <v>0</v>
      </c>
      <c r="I28" s="9">
        <f t="shared" si="0"/>
        <v>2</v>
      </c>
      <c r="J28" s="9"/>
      <c r="K28" s="9"/>
      <c r="L28" s="125">
        <v>1215</v>
      </c>
      <c r="M28" s="8">
        <v>1</v>
      </c>
      <c r="N28" s="124" t="s">
        <v>29</v>
      </c>
      <c r="O28" s="389">
        <v>30</v>
      </c>
      <c r="P28" s="124" t="s">
        <v>6</v>
      </c>
      <c r="Q28" s="10" t="s">
        <v>6</v>
      </c>
      <c r="R28" s="2" t="s">
        <v>46</v>
      </c>
      <c r="S28" s="2" t="s">
        <v>24</v>
      </c>
      <c r="T28" s="11" t="s">
        <v>34</v>
      </c>
      <c r="U28" s="318"/>
      <c r="V28" s="318"/>
      <c r="W28" s="318"/>
      <c r="X28" s="51">
        <v>1985</v>
      </c>
      <c r="Y28" s="51">
        <v>1985</v>
      </c>
      <c r="Z28" s="51" t="s">
        <v>302</v>
      </c>
      <c r="AA28" s="51">
        <v>2.5</v>
      </c>
      <c r="AB28" s="51" t="s">
        <v>682</v>
      </c>
      <c r="AC28" s="214">
        <v>42165</v>
      </c>
      <c r="AD28" s="214">
        <v>42165</v>
      </c>
      <c r="AE28" s="27">
        <v>14</v>
      </c>
      <c r="AF28" s="27">
        <v>3</v>
      </c>
      <c r="AG28" s="27" t="s">
        <v>478</v>
      </c>
      <c r="AH28" s="51"/>
      <c r="AI28" s="51"/>
      <c r="AJ28" s="51"/>
      <c r="AK28" s="51"/>
      <c r="AL28" s="27"/>
      <c r="AM28" s="27"/>
      <c r="AN28" s="27"/>
      <c r="AO28" s="254"/>
      <c r="AP28" s="10" t="s">
        <v>446</v>
      </c>
      <c r="AQ28" s="9">
        <v>80</v>
      </c>
      <c r="AR28" s="10" t="s">
        <v>695</v>
      </c>
      <c r="AS28" s="25"/>
      <c r="AT28" s="111"/>
      <c r="AU28" s="38"/>
      <c r="AV28" s="38"/>
      <c r="AW28" s="37"/>
      <c r="AX28" s="37"/>
      <c r="AY28" s="37"/>
      <c r="AZ28" s="38"/>
      <c r="BA28" s="38"/>
    </row>
    <row r="29" spans="1:53" s="7" customFormat="1" x14ac:dyDescent="0.25">
      <c r="A29" s="10">
        <v>30</v>
      </c>
      <c r="B29" s="11" t="s">
        <v>7</v>
      </c>
      <c r="C29" s="29">
        <v>41178</v>
      </c>
      <c r="D29" s="38"/>
      <c r="E29" s="90" t="s">
        <v>471</v>
      </c>
      <c r="F29" s="11">
        <v>1976</v>
      </c>
      <c r="G29" s="10">
        <v>2</v>
      </c>
      <c r="H29" s="10">
        <v>1</v>
      </c>
      <c r="I29" s="9">
        <f t="shared" si="0"/>
        <v>3</v>
      </c>
      <c r="J29" s="10"/>
      <c r="K29" s="10"/>
      <c r="L29" s="125">
        <v>1819</v>
      </c>
      <c r="M29" s="8">
        <v>1</v>
      </c>
      <c r="N29" s="124" t="s">
        <v>217</v>
      </c>
      <c r="O29" s="386">
        <v>8</v>
      </c>
      <c r="P29" s="124" t="s">
        <v>6</v>
      </c>
      <c r="Q29" s="10" t="s">
        <v>6</v>
      </c>
      <c r="R29" s="2" t="s">
        <v>476</v>
      </c>
      <c r="S29" s="2" t="s">
        <v>24</v>
      </c>
      <c r="T29" s="11" t="s">
        <v>25</v>
      </c>
      <c r="U29" s="318"/>
      <c r="V29" s="318"/>
      <c r="W29" s="318"/>
      <c r="X29" s="51">
        <v>2003</v>
      </c>
      <c r="Y29" s="51">
        <v>2007</v>
      </c>
      <c r="Z29" s="51">
        <v>13</v>
      </c>
      <c r="AA29" s="51">
        <v>3</v>
      </c>
      <c r="AB29" s="51" t="s">
        <v>478</v>
      </c>
      <c r="AC29" s="246">
        <v>41527</v>
      </c>
      <c r="AD29" s="246">
        <v>41527</v>
      </c>
      <c r="AE29" s="27">
        <v>17</v>
      </c>
      <c r="AF29" s="27">
        <v>3</v>
      </c>
      <c r="AG29" s="27" t="s">
        <v>480</v>
      </c>
      <c r="AH29" s="95"/>
      <c r="AI29" s="95"/>
      <c r="AJ29" s="95"/>
      <c r="AK29" s="95"/>
      <c r="AL29" s="96"/>
      <c r="AM29" s="96"/>
      <c r="AN29" s="96"/>
      <c r="AO29" s="253"/>
      <c r="AP29" s="37"/>
      <c r="AS29" s="256"/>
      <c r="AT29" s="147"/>
      <c r="AU29" s="38"/>
      <c r="AV29" s="38"/>
      <c r="AW29" s="37"/>
      <c r="AX29" s="37"/>
      <c r="AY29" s="37"/>
      <c r="AZ29" s="38"/>
      <c r="BA29" s="38"/>
    </row>
    <row r="30" spans="1:53" s="7" customFormat="1" x14ac:dyDescent="0.25">
      <c r="A30" s="37">
        <v>31</v>
      </c>
      <c r="B30" s="11" t="s">
        <v>8</v>
      </c>
      <c r="C30" s="102">
        <v>41247</v>
      </c>
      <c r="D30" s="38"/>
      <c r="E30" s="47"/>
      <c r="F30" s="38">
        <v>1989</v>
      </c>
      <c r="G30" s="38">
        <v>2</v>
      </c>
      <c r="H30" s="38">
        <v>0</v>
      </c>
      <c r="I30" s="9">
        <f t="shared" si="0"/>
        <v>2</v>
      </c>
      <c r="J30" s="38"/>
      <c r="K30" s="38"/>
      <c r="L30" s="37">
        <v>1474</v>
      </c>
      <c r="M30" s="37">
        <v>1</v>
      </c>
      <c r="N30" s="47" t="s">
        <v>29</v>
      </c>
      <c r="O30" s="390">
        <v>30</v>
      </c>
      <c r="P30" s="47" t="s">
        <v>29</v>
      </c>
      <c r="Q30" s="37" t="s">
        <v>6</v>
      </c>
      <c r="R30" s="46" t="s">
        <v>37</v>
      </c>
      <c r="S30" s="46" t="s">
        <v>24</v>
      </c>
      <c r="T30" s="37" t="s">
        <v>25</v>
      </c>
      <c r="U30" s="320"/>
      <c r="V30" s="320"/>
      <c r="W30" s="320"/>
      <c r="X30" s="95">
        <v>2003</v>
      </c>
      <c r="Y30" s="95">
        <v>2002</v>
      </c>
      <c r="Z30" s="95">
        <v>14</v>
      </c>
      <c r="AA30" s="95">
        <v>2.5</v>
      </c>
      <c r="AB30" s="95" t="s">
        <v>478</v>
      </c>
      <c r="AC30" s="27"/>
      <c r="AD30" s="27"/>
      <c r="AE30" s="27"/>
      <c r="AF30" s="27"/>
      <c r="AG30" s="27"/>
      <c r="AH30" s="95"/>
      <c r="AI30" s="95"/>
      <c r="AJ30" s="95"/>
      <c r="AK30" s="95"/>
      <c r="AL30" s="96"/>
      <c r="AM30" s="96"/>
      <c r="AN30" s="96"/>
      <c r="AO30" s="253"/>
      <c r="AP30" s="37" t="s">
        <v>49</v>
      </c>
      <c r="AS30" s="256"/>
      <c r="AT30" s="147"/>
      <c r="AU30" s="38"/>
      <c r="AV30" s="38"/>
      <c r="AW30" s="37"/>
      <c r="AX30" s="37"/>
      <c r="AY30" s="129"/>
      <c r="AZ30" s="38"/>
      <c r="BA30" s="38"/>
    </row>
    <row r="31" spans="1:53" s="7" customFormat="1" x14ac:dyDescent="0.25">
      <c r="A31" s="10">
        <v>33</v>
      </c>
      <c r="B31" s="11" t="s">
        <v>7</v>
      </c>
      <c r="C31" s="29">
        <v>41243</v>
      </c>
      <c r="D31" s="38"/>
      <c r="E31" s="30"/>
      <c r="F31" s="9">
        <v>1969</v>
      </c>
      <c r="G31" s="9">
        <v>3</v>
      </c>
      <c r="H31" s="9">
        <v>0</v>
      </c>
      <c r="I31" s="9">
        <f t="shared" si="0"/>
        <v>3</v>
      </c>
      <c r="J31" s="9"/>
      <c r="K31" s="9"/>
      <c r="L31" s="125">
        <v>1752</v>
      </c>
      <c r="M31" s="8">
        <v>1</v>
      </c>
      <c r="N31" s="126" t="s">
        <v>29</v>
      </c>
      <c r="O31" s="380">
        <v>30</v>
      </c>
      <c r="P31" s="126" t="s">
        <v>6</v>
      </c>
      <c r="Q31" s="10" t="s">
        <v>6</v>
      </c>
      <c r="R31" s="2" t="s">
        <v>40</v>
      </c>
      <c r="S31" s="2" t="s">
        <v>52</v>
      </c>
      <c r="T31" s="10" t="s">
        <v>25</v>
      </c>
      <c r="U31" s="318"/>
      <c r="V31" s="318"/>
      <c r="W31" s="318"/>
      <c r="X31" s="51" t="s">
        <v>107</v>
      </c>
      <c r="Y31" s="51"/>
      <c r="Z31" s="51">
        <v>12.6</v>
      </c>
      <c r="AA31" s="51">
        <v>3</v>
      </c>
      <c r="AB31" s="51" t="s">
        <v>478</v>
      </c>
      <c r="AC31" s="27" t="s">
        <v>901</v>
      </c>
      <c r="AD31" s="27" t="s">
        <v>901</v>
      </c>
      <c r="AE31" s="27">
        <v>16</v>
      </c>
      <c r="AF31" s="27">
        <v>3</v>
      </c>
      <c r="AG31" s="27" t="s">
        <v>900</v>
      </c>
      <c r="AH31" s="95"/>
      <c r="AI31" s="95"/>
      <c r="AJ31" s="95"/>
      <c r="AK31" s="95"/>
      <c r="AL31" s="96"/>
      <c r="AM31" s="96"/>
      <c r="AN31" s="96"/>
      <c r="AO31" s="253"/>
      <c r="AP31" s="10" t="s">
        <v>722</v>
      </c>
      <c r="AR31" s="7" t="s">
        <v>902</v>
      </c>
      <c r="AS31" s="256"/>
      <c r="AT31" s="147"/>
      <c r="AU31" s="38"/>
      <c r="AV31" s="38"/>
      <c r="AW31" s="37"/>
      <c r="AX31" s="37"/>
      <c r="AY31" s="129"/>
      <c r="AZ31" s="38"/>
      <c r="BA31" s="38"/>
    </row>
    <row r="32" spans="1:53" s="7" customFormat="1" x14ac:dyDescent="0.25">
      <c r="A32" s="10">
        <v>34</v>
      </c>
      <c r="B32" s="11" t="s">
        <v>7</v>
      </c>
      <c r="C32" s="29">
        <v>41257</v>
      </c>
      <c r="D32" s="38"/>
      <c r="E32" s="30"/>
      <c r="F32" s="9">
        <v>1978</v>
      </c>
      <c r="G32" s="9">
        <v>2</v>
      </c>
      <c r="H32" s="9">
        <v>0</v>
      </c>
      <c r="I32" s="9">
        <f t="shared" si="0"/>
        <v>2</v>
      </c>
      <c r="J32" s="9"/>
      <c r="K32" s="9"/>
      <c r="L32" s="125">
        <v>1651</v>
      </c>
      <c r="M32" s="8">
        <v>1</v>
      </c>
      <c r="N32" s="126" t="s">
        <v>217</v>
      </c>
      <c r="O32" s="388">
        <v>8</v>
      </c>
      <c r="P32" s="126" t="s">
        <v>6</v>
      </c>
      <c r="Q32" s="10" t="s">
        <v>6</v>
      </c>
      <c r="R32" s="2" t="s">
        <v>37</v>
      </c>
      <c r="S32" s="2" t="s">
        <v>24</v>
      </c>
      <c r="T32" s="10" t="s">
        <v>25</v>
      </c>
      <c r="U32" s="318"/>
      <c r="V32" s="318"/>
      <c r="W32" s="318"/>
      <c r="X32" s="51">
        <v>2011</v>
      </c>
      <c r="Y32" s="51">
        <v>2011</v>
      </c>
      <c r="Z32" s="51">
        <v>15</v>
      </c>
      <c r="AA32" s="51">
        <v>3</v>
      </c>
      <c r="AB32" s="51" t="s">
        <v>478</v>
      </c>
      <c r="AC32" s="27"/>
      <c r="AD32" s="27"/>
      <c r="AE32" s="27"/>
      <c r="AF32" s="27"/>
      <c r="AG32" s="27"/>
      <c r="AH32" s="95"/>
      <c r="AI32" s="95"/>
      <c r="AJ32" s="95"/>
      <c r="AK32" s="95"/>
      <c r="AL32" s="96"/>
      <c r="AM32" s="96"/>
      <c r="AN32" s="96"/>
      <c r="AO32" s="253"/>
      <c r="AP32" s="10" t="s">
        <v>14</v>
      </c>
      <c r="AQ32" s="7">
        <v>75</v>
      </c>
      <c r="AS32" s="256"/>
      <c r="AT32" s="147"/>
      <c r="AU32" s="38"/>
      <c r="AV32" s="38"/>
      <c r="AW32" s="37"/>
      <c r="AX32" s="37"/>
      <c r="AY32" s="37"/>
      <c r="AZ32" s="38"/>
      <c r="BA32" s="38"/>
    </row>
    <row r="33" spans="1:53" s="7" customFormat="1" x14ac:dyDescent="0.25">
      <c r="A33" s="10">
        <v>35</v>
      </c>
      <c r="B33" s="11" t="s">
        <v>7</v>
      </c>
      <c r="C33" s="29">
        <v>41243</v>
      </c>
      <c r="D33" s="38"/>
      <c r="E33" s="30"/>
      <c r="F33" s="9">
        <v>1993</v>
      </c>
      <c r="G33" s="9">
        <v>2</v>
      </c>
      <c r="H33" s="9">
        <v>0</v>
      </c>
      <c r="I33" s="9">
        <f t="shared" si="0"/>
        <v>2</v>
      </c>
      <c r="J33" s="9"/>
      <c r="K33" s="9"/>
      <c r="L33" s="125">
        <v>1625</v>
      </c>
      <c r="M33" s="8">
        <v>2</v>
      </c>
      <c r="N33" s="126" t="s">
        <v>30</v>
      </c>
      <c r="O33" s="380">
        <v>19</v>
      </c>
      <c r="P33" s="126" t="s">
        <v>6</v>
      </c>
      <c r="Q33" s="10" t="s">
        <v>6</v>
      </c>
      <c r="R33" s="2" t="s">
        <v>37</v>
      </c>
      <c r="S33" s="2" t="s">
        <v>24</v>
      </c>
      <c r="T33" s="11" t="s">
        <v>285</v>
      </c>
      <c r="U33" s="318"/>
      <c r="V33" s="318"/>
      <c r="W33" s="318"/>
      <c r="X33" s="51">
        <v>1993</v>
      </c>
      <c r="Y33" s="51">
        <v>1998</v>
      </c>
      <c r="Z33" s="51" t="s">
        <v>302</v>
      </c>
      <c r="AA33" s="51">
        <v>3.5</v>
      </c>
      <c r="AB33" s="51" t="s">
        <v>478</v>
      </c>
      <c r="AC33" s="246">
        <v>42196</v>
      </c>
      <c r="AD33" s="246">
        <v>42196</v>
      </c>
      <c r="AE33" s="27">
        <v>16</v>
      </c>
      <c r="AF33" s="27">
        <v>3.5</v>
      </c>
      <c r="AG33" s="27" t="s">
        <v>478</v>
      </c>
      <c r="AH33" s="95"/>
      <c r="AI33" s="95"/>
      <c r="AJ33" s="95"/>
      <c r="AK33" s="95"/>
      <c r="AL33" s="96"/>
      <c r="AM33" s="96"/>
      <c r="AN33" s="96"/>
      <c r="AO33" s="253"/>
      <c r="AP33" s="10" t="s">
        <v>723</v>
      </c>
      <c r="AR33" s="7" t="s">
        <v>737</v>
      </c>
      <c r="AS33" s="256"/>
      <c r="AT33" s="147"/>
      <c r="AU33" s="38"/>
      <c r="AV33" s="38"/>
      <c r="AW33" s="37"/>
      <c r="AX33" s="37"/>
      <c r="AY33" s="129"/>
      <c r="AZ33" s="38"/>
      <c r="BA33" s="38"/>
    </row>
    <row r="34" spans="1:53" s="7" customFormat="1" x14ac:dyDescent="0.25">
      <c r="A34" s="10">
        <v>37</v>
      </c>
      <c r="B34" s="11" t="s">
        <v>7</v>
      </c>
      <c r="C34" s="29">
        <v>41254</v>
      </c>
      <c r="D34" s="10"/>
      <c r="E34" s="30" t="s">
        <v>471</v>
      </c>
      <c r="F34" s="7">
        <v>1993</v>
      </c>
      <c r="G34" s="9">
        <v>4</v>
      </c>
      <c r="H34" s="9">
        <v>2</v>
      </c>
      <c r="I34" s="9">
        <f t="shared" si="0"/>
        <v>6</v>
      </c>
      <c r="J34" s="9"/>
      <c r="K34" s="9"/>
      <c r="L34" s="9">
        <v>1654</v>
      </c>
      <c r="M34" s="125">
        <v>1</v>
      </c>
      <c r="N34" s="126" t="s">
        <v>30</v>
      </c>
      <c r="O34" s="380">
        <v>19</v>
      </c>
      <c r="P34" s="126" t="s">
        <v>30</v>
      </c>
      <c r="Q34" s="10" t="s">
        <v>6</v>
      </c>
      <c r="R34" s="2" t="s">
        <v>37</v>
      </c>
      <c r="S34" s="2" t="s">
        <v>24</v>
      </c>
      <c r="T34" s="10" t="s">
        <v>146</v>
      </c>
      <c r="U34" s="318"/>
      <c r="V34" s="318"/>
      <c r="W34" s="318"/>
      <c r="X34" s="51">
        <v>2004</v>
      </c>
      <c r="Y34" s="51">
        <v>1992</v>
      </c>
      <c r="Z34" s="51" t="s">
        <v>302</v>
      </c>
      <c r="AA34" s="51">
        <v>2.5</v>
      </c>
      <c r="AB34" s="51" t="s">
        <v>480</v>
      </c>
      <c r="AC34" s="246">
        <v>41515</v>
      </c>
      <c r="AD34" s="246">
        <v>41515</v>
      </c>
      <c r="AE34" s="27">
        <v>17</v>
      </c>
      <c r="AF34" s="27">
        <v>3</v>
      </c>
      <c r="AG34" s="27" t="s">
        <v>480</v>
      </c>
      <c r="AH34" s="95"/>
      <c r="AI34" s="95"/>
      <c r="AJ34" s="95"/>
      <c r="AK34" s="95"/>
      <c r="AL34" s="96"/>
      <c r="AM34" s="96"/>
      <c r="AN34" s="96"/>
      <c r="AO34" s="253"/>
      <c r="AP34" s="10" t="s">
        <v>482</v>
      </c>
      <c r="AS34" s="256"/>
      <c r="AT34" s="147"/>
      <c r="AU34" s="38"/>
      <c r="AV34" s="38"/>
      <c r="AW34" s="37"/>
      <c r="AX34" s="37"/>
      <c r="AY34" s="129"/>
      <c r="AZ34" s="38"/>
      <c r="BA34" s="38"/>
    </row>
    <row r="35" spans="1:53" s="7" customFormat="1" x14ac:dyDescent="0.25">
      <c r="A35" s="10">
        <v>38</v>
      </c>
      <c r="B35" s="11" t="s">
        <v>8</v>
      </c>
      <c r="C35" s="29">
        <v>41255</v>
      </c>
      <c r="D35" s="10"/>
      <c r="E35" s="30"/>
      <c r="F35" s="7">
        <v>2006</v>
      </c>
      <c r="G35" s="9">
        <v>2</v>
      </c>
      <c r="H35" s="9">
        <v>1</v>
      </c>
      <c r="I35" s="9">
        <f t="shared" si="0"/>
        <v>3</v>
      </c>
      <c r="J35" s="9" t="s">
        <v>466</v>
      </c>
      <c r="K35" s="9"/>
      <c r="L35" s="9">
        <v>1665</v>
      </c>
      <c r="M35" s="125">
        <v>1</v>
      </c>
      <c r="N35" s="126" t="s">
        <v>30</v>
      </c>
      <c r="O35" s="380">
        <v>19</v>
      </c>
      <c r="P35" s="126" t="s">
        <v>30</v>
      </c>
      <c r="Q35" s="10" t="s">
        <v>6</v>
      </c>
      <c r="R35" s="2" t="s">
        <v>37</v>
      </c>
      <c r="S35" s="2" t="s">
        <v>24</v>
      </c>
      <c r="T35" s="10" t="s">
        <v>25</v>
      </c>
      <c r="U35" s="318"/>
      <c r="V35" s="318"/>
      <c r="W35" s="318"/>
      <c r="X35" s="51">
        <v>2006</v>
      </c>
      <c r="Y35" s="51">
        <v>2006</v>
      </c>
      <c r="Z35" s="51">
        <v>13</v>
      </c>
      <c r="AA35" s="51">
        <v>3.5</v>
      </c>
      <c r="AB35" s="51" t="s">
        <v>480</v>
      </c>
      <c r="AC35" s="27"/>
      <c r="AD35" s="27"/>
      <c r="AE35" s="27"/>
      <c r="AF35" s="27"/>
      <c r="AG35" s="27"/>
      <c r="AH35" s="95"/>
      <c r="AI35" s="95"/>
      <c r="AJ35" s="95"/>
      <c r="AK35" s="95"/>
      <c r="AL35" s="96"/>
      <c r="AM35" s="96"/>
      <c r="AN35" s="96"/>
      <c r="AO35" s="253"/>
      <c r="AP35" s="10" t="s">
        <v>53</v>
      </c>
      <c r="AS35" s="256"/>
      <c r="AT35" s="147"/>
      <c r="AU35" s="38"/>
      <c r="AV35" s="38"/>
      <c r="AW35" s="37"/>
      <c r="AX35" s="37"/>
      <c r="AY35" s="129"/>
      <c r="AZ35" s="38"/>
      <c r="BA35" s="38"/>
    </row>
    <row r="36" spans="1:53" s="7" customFormat="1" x14ac:dyDescent="0.25">
      <c r="A36" s="10">
        <v>39</v>
      </c>
      <c r="B36" s="11" t="s">
        <v>7</v>
      </c>
      <c r="C36" s="29">
        <v>41254</v>
      </c>
      <c r="D36" s="10"/>
      <c r="E36" s="30" t="s">
        <v>471</v>
      </c>
      <c r="F36" s="7">
        <v>1981</v>
      </c>
      <c r="G36" s="9">
        <v>4</v>
      </c>
      <c r="H36" s="9">
        <v>0</v>
      </c>
      <c r="I36" s="9">
        <f t="shared" si="0"/>
        <v>4</v>
      </c>
      <c r="J36" s="9" t="s">
        <v>464</v>
      </c>
      <c r="K36" s="9"/>
      <c r="L36" s="9">
        <v>1559</v>
      </c>
      <c r="M36" s="125">
        <v>1</v>
      </c>
      <c r="N36" s="126" t="s">
        <v>36</v>
      </c>
      <c r="O36" s="380">
        <v>38</v>
      </c>
      <c r="P36" s="126" t="s">
        <v>6</v>
      </c>
      <c r="Q36" s="10" t="s">
        <v>6</v>
      </c>
      <c r="R36" s="2" t="s">
        <v>37</v>
      </c>
      <c r="S36" s="2" t="s">
        <v>24</v>
      </c>
      <c r="T36" s="10" t="s">
        <v>25</v>
      </c>
      <c r="U36" s="318"/>
      <c r="V36" s="318"/>
      <c r="W36" s="318"/>
      <c r="X36" s="51">
        <v>2006</v>
      </c>
      <c r="Y36" s="51">
        <v>2006</v>
      </c>
      <c r="Z36" s="51">
        <v>14</v>
      </c>
      <c r="AA36" s="51">
        <v>3</v>
      </c>
      <c r="AB36" s="51" t="s">
        <v>478</v>
      </c>
      <c r="AC36" s="246">
        <v>41520</v>
      </c>
      <c r="AD36" s="246">
        <v>41520</v>
      </c>
      <c r="AE36" s="27">
        <v>17</v>
      </c>
      <c r="AF36" s="27">
        <v>3</v>
      </c>
      <c r="AG36" s="27" t="s">
        <v>480</v>
      </c>
      <c r="AH36" s="95"/>
      <c r="AI36" s="95"/>
      <c r="AJ36" s="95"/>
      <c r="AK36" s="95"/>
      <c r="AL36" s="96"/>
      <c r="AM36" s="96"/>
      <c r="AN36" s="96"/>
      <c r="AO36" s="253"/>
      <c r="AP36" s="10" t="s">
        <v>686</v>
      </c>
      <c r="AS36" s="256"/>
      <c r="AT36" s="147"/>
      <c r="AU36" s="38"/>
      <c r="AV36" s="38"/>
      <c r="AW36" s="37"/>
      <c r="AX36" s="37"/>
      <c r="AY36" s="149"/>
      <c r="AZ36" s="38"/>
      <c r="BA36" s="38"/>
    </row>
    <row r="37" spans="1:53" s="7" customFormat="1" x14ac:dyDescent="0.25">
      <c r="A37" s="10">
        <v>40</v>
      </c>
      <c r="B37" s="11" t="s">
        <v>7</v>
      </c>
      <c r="C37" s="29">
        <v>41285</v>
      </c>
      <c r="D37" s="10"/>
      <c r="E37" s="30" t="s">
        <v>471</v>
      </c>
      <c r="F37" s="7">
        <v>1993</v>
      </c>
      <c r="G37" s="9">
        <v>3</v>
      </c>
      <c r="H37" s="9">
        <v>0</v>
      </c>
      <c r="I37" s="9">
        <f t="shared" si="0"/>
        <v>3</v>
      </c>
      <c r="J37" s="9"/>
      <c r="K37" s="9"/>
      <c r="L37" s="9">
        <v>1983</v>
      </c>
      <c r="M37" s="125">
        <v>1</v>
      </c>
      <c r="N37" s="126" t="s">
        <v>30</v>
      </c>
      <c r="O37" s="380">
        <v>19</v>
      </c>
      <c r="P37" s="126" t="s">
        <v>30</v>
      </c>
      <c r="Q37" s="10" t="s">
        <v>6</v>
      </c>
      <c r="R37" s="2" t="s">
        <v>37</v>
      </c>
      <c r="S37" s="2" t="s">
        <v>24</v>
      </c>
      <c r="T37" s="10" t="s">
        <v>145</v>
      </c>
      <c r="U37" s="318"/>
      <c r="V37" s="318"/>
      <c r="W37" s="318"/>
      <c r="X37" s="51">
        <v>1993</v>
      </c>
      <c r="Y37" s="51">
        <v>2003</v>
      </c>
      <c r="Z37" s="51" t="s">
        <v>661</v>
      </c>
      <c r="AA37" s="51">
        <v>3.5</v>
      </c>
      <c r="AB37" s="51" t="s">
        <v>478</v>
      </c>
      <c r="AC37" s="246">
        <v>41530</v>
      </c>
      <c r="AD37" s="246">
        <v>41530</v>
      </c>
      <c r="AE37" s="27">
        <v>17</v>
      </c>
      <c r="AF37" s="27">
        <v>3</v>
      </c>
      <c r="AG37" s="27" t="s">
        <v>480</v>
      </c>
      <c r="AH37" s="95"/>
      <c r="AI37" s="95"/>
      <c r="AJ37" s="95"/>
      <c r="AK37" s="95"/>
      <c r="AL37" s="96"/>
      <c r="AM37" s="96"/>
      <c r="AN37" s="96"/>
      <c r="AO37" s="253"/>
      <c r="AP37" s="10"/>
      <c r="AS37" s="256"/>
      <c r="AT37" s="147"/>
      <c r="AU37" s="38"/>
      <c r="AV37" s="130"/>
      <c r="AW37" s="37"/>
      <c r="AX37" s="37"/>
      <c r="AY37" s="37"/>
      <c r="AZ37" s="38"/>
      <c r="BA37" s="38"/>
    </row>
    <row r="38" spans="1:53" s="7" customFormat="1" x14ac:dyDescent="0.25">
      <c r="A38" s="10">
        <v>41</v>
      </c>
      <c r="B38" s="11" t="s">
        <v>7</v>
      </c>
      <c r="C38" s="29">
        <v>41225</v>
      </c>
      <c r="D38" s="10" t="s">
        <v>10</v>
      </c>
      <c r="E38" s="30"/>
      <c r="F38" s="9">
        <v>1998</v>
      </c>
      <c r="G38" s="9">
        <v>2</v>
      </c>
      <c r="H38" s="9">
        <v>0</v>
      </c>
      <c r="I38" s="9">
        <f t="shared" si="0"/>
        <v>2</v>
      </c>
      <c r="J38" s="9"/>
      <c r="K38" s="9"/>
      <c r="L38" s="9">
        <v>2471</v>
      </c>
      <c r="M38" s="125">
        <v>1</v>
      </c>
      <c r="N38" s="126" t="s">
        <v>27</v>
      </c>
      <c r="O38" s="380">
        <v>25</v>
      </c>
      <c r="P38" s="126" t="s">
        <v>6</v>
      </c>
      <c r="Q38" s="10" t="s">
        <v>6</v>
      </c>
      <c r="R38" s="2" t="s">
        <v>23</v>
      </c>
      <c r="S38" s="2" t="s">
        <v>54</v>
      </c>
      <c r="T38" s="10" t="s">
        <v>25</v>
      </c>
      <c r="U38" s="318"/>
      <c r="V38" s="318"/>
      <c r="W38" s="318"/>
      <c r="X38" s="51">
        <v>2007</v>
      </c>
      <c r="Y38" s="51">
        <v>2007</v>
      </c>
      <c r="Z38" s="51">
        <v>18</v>
      </c>
      <c r="AA38" s="51">
        <v>3.5</v>
      </c>
      <c r="AB38" s="51" t="s">
        <v>664</v>
      </c>
      <c r="AC38" s="27"/>
      <c r="AD38" s="27"/>
      <c r="AE38" s="27"/>
      <c r="AF38" s="27"/>
      <c r="AG38" s="27"/>
      <c r="AH38" s="95"/>
      <c r="AI38" s="95"/>
      <c r="AJ38" s="95"/>
      <c r="AK38" s="95"/>
      <c r="AL38" s="96"/>
      <c r="AM38" s="96"/>
      <c r="AN38" s="96"/>
      <c r="AO38" s="253"/>
      <c r="AP38" s="10" t="s">
        <v>724</v>
      </c>
      <c r="AQ38" s="7">
        <v>75</v>
      </c>
      <c r="AR38" s="7" t="s">
        <v>690</v>
      </c>
      <c r="AS38" s="256"/>
      <c r="AT38" s="147"/>
      <c r="AU38" s="38"/>
      <c r="AV38" s="38"/>
      <c r="AW38" s="37"/>
      <c r="AX38" s="37"/>
      <c r="AY38" s="37"/>
      <c r="AZ38" s="38"/>
      <c r="BA38" s="38"/>
    </row>
    <row r="39" spans="1:53" s="7" customFormat="1" x14ac:dyDescent="0.25">
      <c r="A39" s="10">
        <v>42</v>
      </c>
      <c r="B39" s="11" t="s">
        <v>7</v>
      </c>
      <c r="C39" s="29">
        <v>41248</v>
      </c>
      <c r="D39" s="10" t="s">
        <v>10</v>
      </c>
      <c r="E39" s="30"/>
      <c r="F39" s="9">
        <v>2001</v>
      </c>
      <c r="G39" s="9">
        <v>2</v>
      </c>
      <c r="H39" s="9">
        <v>1</v>
      </c>
      <c r="I39" s="9">
        <f t="shared" si="0"/>
        <v>3</v>
      </c>
      <c r="J39" s="9"/>
      <c r="K39" s="9"/>
      <c r="L39" s="9">
        <v>1666</v>
      </c>
      <c r="M39" s="125">
        <v>2</v>
      </c>
      <c r="N39" s="126" t="s">
        <v>29</v>
      </c>
      <c r="O39" s="380">
        <v>30</v>
      </c>
      <c r="P39" s="126" t="s">
        <v>6</v>
      </c>
      <c r="Q39" s="10" t="s">
        <v>6</v>
      </c>
      <c r="R39" s="2" t="s">
        <v>46</v>
      </c>
      <c r="S39" s="2" t="s">
        <v>54</v>
      </c>
      <c r="T39" s="10" t="s">
        <v>145</v>
      </c>
      <c r="U39" s="318"/>
      <c r="V39" s="318"/>
      <c r="W39" s="318"/>
      <c r="X39" s="51">
        <v>2002</v>
      </c>
      <c r="Y39" s="51">
        <v>2002</v>
      </c>
      <c r="Z39" s="51">
        <v>10</v>
      </c>
      <c r="AA39" s="51">
        <v>3</v>
      </c>
      <c r="AB39" s="51" t="s">
        <v>478</v>
      </c>
      <c r="AC39" s="27"/>
      <c r="AD39" s="27"/>
      <c r="AE39" s="27"/>
      <c r="AF39" s="27"/>
      <c r="AG39" s="27"/>
      <c r="AH39" s="95"/>
      <c r="AI39" s="95"/>
      <c r="AJ39" s="95"/>
      <c r="AK39" s="95"/>
      <c r="AL39" s="96"/>
      <c r="AM39" s="96"/>
      <c r="AN39" s="96"/>
      <c r="AO39" s="253"/>
      <c r="AP39" s="10" t="s">
        <v>725</v>
      </c>
      <c r="AQ39" s="7">
        <v>75</v>
      </c>
      <c r="AS39" s="256"/>
      <c r="AT39" s="147"/>
      <c r="AU39" s="38"/>
      <c r="AV39" s="38"/>
      <c r="AW39" s="37"/>
      <c r="AX39" s="37"/>
      <c r="AY39" s="37"/>
      <c r="AZ39" s="38"/>
      <c r="BA39" s="38"/>
    </row>
    <row r="40" spans="1:53" s="7" customFormat="1" x14ac:dyDescent="0.25">
      <c r="A40" s="10">
        <v>43</v>
      </c>
      <c r="B40" s="11" t="s">
        <v>7</v>
      </c>
      <c r="C40" s="29">
        <v>41208</v>
      </c>
      <c r="D40" s="10" t="s">
        <v>10</v>
      </c>
      <c r="E40" s="30"/>
      <c r="F40" s="9">
        <v>2000</v>
      </c>
      <c r="G40" s="19">
        <v>2</v>
      </c>
      <c r="H40" s="9">
        <v>0</v>
      </c>
      <c r="I40" s="9">
        <f t="shared" si="0"/>
        <v>2</v>
      </c>
      <c r="J40" s="9"/>
      <c r="K40" s="9"/>
      <c r="L40" s="9">
        <v>1383</v>
      </c>
      <c r="M40" s="125">
        <v>1</v>
      </c>
      <c r="N40" s="126" t="s">
        <v>27</v>
      </c>
      <c r="O40" s="380">
        <v>25</v>
      </c>
      <c r="P40" s="126" t="s">
        <v>27</v>
      </c>
      <c r="Q40" s="10" t="s">
        <v>6</v>
      </c>
      <c r="R40" s="2" t="s">
        <v>37</v>
      </c>
      <c r="S40" s="2" t="s">
        <v>24</v>
      </c>
      <c r="T40" s="10" t="s">
        <v>25</v>
      </c>
      <c r="U40" s="318"/>
      <c r="V40" s="318"/>
      <c r="W40" s="318"/>
      <c r="X40" s="51">
        <v>1999</v>
      </c>
      <c r="Y40" s="51">
        <v>1999</v>
      </c>
      <c r="Z40" s="51">
        <v>10</v>
      </c>
      <c r="AA40" s="51">
        <v>2.5</v>
      </c>
      <c r="AB40" s="51" t="s">
        <v>478</v>
      </c>
      <c r="AC40" s="27"/>
      <c r="AD40" s="27"/>
      <c r="AE40" s="27"/>
      <c r="AF40" s="27"/>
      <c r="AG40" s="27"/>
      <c r="AH40" s="95"/>
      <c r="AI40" s="95"/>
      <c r="AJ40" s="95"/>
      <c r="AK40" s="95"/>
      <c r="AL40" s="96"/>
      <c r="AM40" s="96"/>
      <c r="AN40" s="96"/>
      <c r="AO40" s="253"/>
      <c r="AP40" s="10" t="s">
        <v>726</v>
      </c>
      <c r="AQ40" s="7">
        <v>78</v>
      </c>
      <c r="AR40" s="7" t="s">
        <v>699</v>
      </c>
      <c r="AS40" s="256"/>
      <c r="AT40" s="147"/>
      <c r="AU40" s="38"/>
      <c r="AV40" s="38"/>
      <c r="AW40" s="37"/>
      <c r="AX40" s="37"/>
      <c r="AY40" s="37"/>
      <c r="AZ40" s="38"/>
      <c r="BA40" s="38"/>
    </row>
    <row r="41" spans="1:53" s="7" customFormat="1" x14ac:dyDescent="0.25">
      <c r="A41" s="10">
        <v>44</v>
      </c>
      <c r="B41" s="11" t="s">
        <v>7</v>
      </c>
      <c r="C41" s="29">
        <v>41208</v>
      </c>
      <c r="D41" s="10" t="s">
        <v>10</v>
      </c>
      <c r="E41" s="30"/>
      <c r="F41" s="9">
        <v>1998</v>
      </c>
      <c r="G41" s="9">
        <v>2</v>
      </c>
      <c r="H41" s="9">
        <v>0</v>
      </c>
      <c r="I41" s="9">
        <f t="shared" si="0"/>
        <v>2</v>
      </c>
      <c r="J41" s="9"/>
      <c r="K41" s="9">
        <v>1904</v>
      </c>
      <c r="L41" s="9">
        <v>1627</v>
      </c>
      <c r="M41" s="125">
        <v>1</v>
      </c>
      <c r="N41" s="126" t="s">
        <v>30</v>
      </c>
      <c r="O41" s="380">
        <v>19</v>
      </c>
      <c r="P41" s="126" t="s">
        <v>30</v>
      </c>
      <c r="Q41" s="10" t="s">
        <v>6</v>
      </c>
      <c r="R41" s="2" t="s">
        <v>37</v>
      </c>
      <c r="S41" s="2" t="s">
        <v>24</v>
      </c>
      <c r="T41" s="10" t="s">
        <v>25</v>
      </c>
      <c r="U41" s="318"/>
      <c r="V41" s="318"/>
      <c r="W41" s="318"/>
      <c r="X41" s="51">
        <v>1998</v>
      </c>
      <c r="Y41" s="51">
        <v>1998</v>
      </c>
      <c r="Z41" s="51">
        <v>10</v>
      </c>
      <c r="AA41" s="51">
        <v>4</v>
      </c>
      <c r="AB41" s="51" t="s">
        <v>478</v>
      </c>
      <c r="AC41" s="27"/>
      <c r="AD41" s="27"/>
      <c r="AE41" s="27"/>
      <c r="AF41" s="27"/>
      <c r="AG41" s="27"/>
      <c r="AH41" s="95"/>
      <c r="AI41" s="95"/>
      <c r="AJ41" s="95"/>
      <c r="AK41" s="95"/>
      <c r="AL41" s="96"/>
      <c r="AM41" s="96"/>
      <c r="AN41" s="96"/>
      <c r="AO41" s="253"/>
      <c r="AP41" s="10" t="s">
        <v>727</v>
      </c>
      <c r="AQ41" s="9">
        <v>70</v>
      </c>
      <c r="AR41" s="7" t="s">
        <v>700</v>
      </c>
      <c r="AS41" s="256"/>
      <c r="AT41" s="147"/>
      <c r="AU41" s="38"/>
      <c r="AV41" s="38"/>
      <c r="AW41" s="37"/>
      <c r="AX41" s="37"/>
      <c r="AY41" s="37"/>
      <c r="AZ41" s="38"/>
      <c r="BA41" s="38"/>
    </row>
    <row r="42" spans="1:53" s="7" customFormat="1" x14ac:dyDescent="0.25">
      <c r="A42" s="10">
        <v>45</v>
      </c>
      <c r="B42" s="11" t="s">
        <v>7</v>
      </c>
      <c r="C42" s="29">
        <v>41257</v>
      </c>
      <c r="D42" s="10"/>
      <c r="E42" s="30"/>
      <c r="F42" s="9">
        <v>1987</v>
      </c>
      <c r="G42" s="9">
        <v>2</v>
      </c>
      <c r="H42" s="9">
        <v>0</v>
      </c>
      <c r="I42" s="9">
        <f t="shared" si="0"/>
        <v>2</v>
      </c>
      <c r="J42" s="9"/>
      <c r="K42" s="9"/>
      <c r="L42" s="9">
        <v>1299</v>
      </c>
      <c r="M42" s="125">
        <v>1</v>
      </c>
      <c r="N42" s="126" t="s">
        <v>30</v>
      </c>
      <c r="O42" s="380">
        <v>19</v>
      </c>
      <c r="P42" s="126" t="s">
        <v>6</v>
      </c>
      <c r="Q42" s="10" t="s">
        <v>6</v>
      </c>
      <c r="R42" s="2" t="s">
        <v>23</v>
      </c>
      <c r="S42" s="2" t="s">
        <v>24</v>
      </c>
      <c r="T42" s="10" t="s">
        <v>25</v>
      </c>
      <c r="U42" s="318"/>
      <c r="V42" s="318"/>
      <c r="W42" s="318"/>
      <c r="X42" s="51">
        <v>2006</v>
      </c>
      <c r="Y42" s="51">
        <v>2006</v>
      </c>
      <c r="Z42" s="51">
        <v>13</v>
      </c>
      <c r="AA42" s="51">
        <v>2.5</v>
      </c>
      <c r="AB42" s="51" t="s">
        <v>478</v>
      </c>
      <c r="AC42" s="27"/>
      <c r="AD42" s="27"/>
      <c r="AE42" s="27"/>
      <c r="AF42" s="27"/>
      <c r="AG42" s="27"/>
      <c r="AH42" s="95"/>
      <c r="AI42" s="95"/>
      <c r="AJ42" s="95"/>
      <c r="AK42" s="95"/>
      <c r="AL42" s="96"/>
      <c r="AM42" s="96"/>
      <c r="AN42" s="96"/>
      <c r="AO42" s="253"/>
      <c r="AP42" s="10" t="s">
        <v>728</v>
      </c>
      <c r="AQ42" s="9">
        <v>78</v>
      </c>
      <c r="AS42" s="256"/>
      <c r="AT42" s="147"/>
      <c r="AU42" s="38"/>
      <c r="AV42" s="150"/>
      <c r="AW42" s="37"/>
      <c r="AX42" s="37"/>
      <c r="AY42" s="37"/>
      <c r="AZ42" s="38"/>
      <c r="BA42" s="38"/>
    </row>
    <row r="43" spans="1:53" s="7" customFormat="1" x14ac:dyDescent="0.25">
      <c r="A43" s="10">
        <v>46</v>
      </c>
      <c r="B43" s="11" t="s">
        <v>7</v>
      </c>
      <c r="C43" s="29">
        <v>41227</v>
      </c>
      <c r="D43" s="10" t="s">
        <v>10</v>
      </c>
      <c r="E43" s="30"/>
      <c r="F43" s="9">
        <v>1989</v>
      </c>
      <c r="G43" s="9">
        <v>2</v>
      </c>
      <c r="H43" s="9">
        <v>0</v>
      </c>
      <c r="I43" s="9">
        <f t="shared" si="0"/>
        <v>2</v>
      </c>
      <c r="J43" s="9"/>
      <c r="K43" s="9"/>
      <c r="L43" s="9">
        <v>2172</v>
      </c>
      <c r="M43" s="125">
        <v>1</v>
      </c>
      <c r="N43" s="126" t="s">
        <v>48</v>
      </c>
      <c r="O43" s="380">
        <v>15</v>
      </c>
      <c r="P43" s="126" t="s">
        <v>30</v>
      </c>
      <c r="Q43" s="10" t="s">
        <v>6</v>
      </c>
      <c r="R43" s="2" t="s">
        <v>37</v>
      </c>
      <c r="S43" s="2" t="s">
        <v>24</v>
      </c>
      <c r="T43" s="10" t="s">
        <v>25</v>
      </c>
      <c r="U43" s="318"/>
      <c r="V43" s="318"/>
      <c r="W43" s="318"/>
      <c r="X43" s="51">
        <v>1999</v>
      </c>
      <c r="Y43" s="51">
        <v>1999</v>
      </c>
      <c r="Z43" s="51">
        <v>10</v>
      </c>
      <c r="AA43" s="51">
        <v>3.5</v>
      </c>
      <c r="AB43" s="51" t="s">
        <v>478</v>
      </c>
      <c r="AC43" s="27"/>
      <c r="AD43" s="27"/>
      <c r="AE43" s="27"/>
      <c r="AF43" s="27"/>
      <c r="AG43" s="27"/>
      <c r="AH43" s="95"/>
      <c r="AI43" s="95"/>
      <c r="AJ43" s="95"/>
      <c r="AK43" s="95"/>
      <c r="AL43" s="96"/>
      <c r="AM43" s="96"/>
      <c r="AN43" s="96"/>
      <c r="AO43" s="253"/>
      <c r="AP43" s="10" t="s">
        <v>729</v>
      </c>
      <c r="AQ43" s="7" t="s">
        <v>687</v>
      </c>
      <c r="AR43" s="7" t="s">
        <v>688</v>
      </c>
      <c r="AS43" s="256"/>
      <c r="AT43" s="147"/>
      <c r="AU43" s="38"/>
      <c r="AV43" s="130"/>
      <c r="AW43" s="37"/>
      <c r="AX43" s="37"/>
      <c r="AY43" s="37"/>
      <c r="AZ43" s="38"/>
      <c r="BA43" s="38"/>
    </row>
    <row r="44" spans="1:53" s="7" customFormat="1" x14ac:dyDescent="0.25">
      <c r="A44" s="10">
        <v>47</v>
      </c>
      <c r="B44" s="11" t="s">
        <v>7</v>
      </c>
      <c r="C44" s="29">
        <v>41220</v>
      </c>
      <c r="D44" s="10" t="s">
        <v>10</v>
      </c>
      <c r="E44" s="30"/>
      <c r="F44" s="9">
        <v>1990</v>
      </c>
      <c r="G44" s="19">
        <v>2</v>
      </c>
      <c r="H44" s="9">
        <v>2</v>
      </c>
      <c r="I44" s="9">
        <f t="shared" si="0"/>
        <v>4</v>
      </c>
      <c r="J44" s="9"/>
      <c r="K44" s="9"/>
      <c r="L44" s="9">
        <v>1088</v>
      </c>
      <c r="M44" s="125">
        <v>1</v>
      </c>
      <c r="N44" s="126" t="s">
        <v>48</v>
      </c>
      <c r="O44" s="380">
        <v>15</v>
      </c>
      <c r="P44" s="126" t="s">
        <v>47</v>
      </c>
      <c r="Q44" s="10" t="s">
        <v>6</v>
      </c>
      <c r="R44" s="2" t="s">
        <v>37</v>
      </c>
      <c r="S44" s="2" t="s">
        <v>54</v>
      </c>
      <c r="T44" s="10" t="s">
        <v>145</v>
      </c>
      <c r="U44" s="318"/>
      <c r="V44" s="318"/>
      <c r="W44" s="318"/>
      <c r="X44" s="51">
        <v>1999</v>
      </c>
      <c r="Y44" s="51">
        <v>2004</v>
      </c>
      <c r="Z44" s="51" t="s">
        <v>302</v>
      </c>
      <c r="AA44" s="51">
        <v>2.5</v>
      </c>
      <c r="AB44" s="51" t="s">
        <v>478</v>
      </c>
      <c r="AC44" s="27"/>
      <c r="AD44" s="27"/>
      <c r="AE44" s="27"/>
      <c r="AF44" s="27"/>
      <c r="AG44" s="27"/>
      <c r="AH44" s="95"/>
      <c r="AI44" s="95"/>
      <c r="AJ44" s="95"/>
      <c r="AK44" s="95"/>
      <c r="AL44" s="96"/>
      <c r="AM44" s="96"/>
      <c r="AN44" s="96"/>
      <c r="AO44" s="253"/>
      <c r="AP44" s="10" t="s">
        <v>730</v>
      </c>
      <c r="AQ44" s="7">
        <v>79</v>
      </c>
      <c r="AS44" s="258"/>
      <c r="AT44" s="147"/>
      <c r="AU44" s="38"/>
      <c r="AV44" s="38"/>
      <c r="AW44" s="37"/>
      <c r="AX44" s="37"/>
      <c r="AY44" s="37"/>
      <c r="AZ44" s="38"/>
      <c r="BA44" s="38"/>
    </row>
    <row r="45" spans="1:53" s="7" customFormat="1" x14ac:dyDescent="0.25">
      <c r="A45" s="10">
        <v>48</v>
      </c>
      <c r="B45" s="11" t="s">
        <v>7</v>
      </c>
      <c r="C45" s="29">
        <v>41227</v>
      </c>
      <c r="D45" s="10" t="s">
        <v>10</v>
      </c>
      <c r="E45" s="30"/>
      <c r="F45" s="9">
        <v>1973</v>
      </c>
      <c r="G45" s="9">
        <v>3</v>
      </c>
      <c r="H45" s="9">
        <v>1</v>
      </c>
      <c r="I45" s="9">
        <f t="shared" si="0"/>
        <v>4</v>
      </c>
      <c r="J45" s="9"/>
      <c r="K45" s="9"/>
      <c r="L45" s="9">
        <v>1436</v>
      </c>
      <c r="M45" s="125">
        <v>1</v>
      </c>
      <c r="N45" s="126" t="s">
        <v>36</v>
      </c>
      <c r="O45" s="380">
        <v>38</v>
      </c>
      <c r="P45" s="126" t="s">
        <v>6</v>
      </c>
      <c r="Q45" s="10" t="s">
        <v>6</v>
      </c>
      <c r="R45" s="2" t="s">
        <v>287</v>
      </c>
      <c r="S45" s="2" t="s">
        <v>54</v>
      </c>
      <c r="T45" s="10" t="s">
        <v>25</v>
      </c>
      <c r="U45" s="318"/>
      <c r="V45" s="318"/>
      <c r="W45" s="318"/>
      <c r="X45" s="51" t="s">
        <v>286</v>
      </c>
      <c r="Y45" s="51"/>
      <c r="Z45" s="51">
        <v>13</v>
      </c>
      <c r="AA45" s="51">
        <v>3</v>
      </c>
      <c r="AB45" s="51" t="s">
        <v>478</v>
      </c>
      <c r="AC45" s="27"/>
      <c r="AD45" s="27"/>
      <c r="AE45" s="27"/>
      <c r="AF45" s="27"/>
      <c r="AG45" s="27"/>
      <c r="AH45" s="95"/>
      <c r="AI45" s="95"/>
      <c r="AJ45" s="95"/>
      <c r="AK45" s="95"/>
      <c r="AL45" s="96"/>
      <c r="AM45" s="96"/>
      <c r="AN45" s="96"/>
      <c r="AO45" s="253"/>
      <c r="AP45" s="10" t="s">
        <v>731</v>
      </c>
      <c r="AQ45" s="7" t="s">
        <v>689</v>
      </c>
      <c r="AS45" s="258"/>
      <c r="AT45" s="147"/>
      <c r="AU45" s="38"/>
      <c r="AV45" s="130"/>
      <c r="AW45" s="37"/>
      <c r="AX45" s="37"/>
      <c r="AY45" s="37"/>
      <c r="AZ45" s="38"/>
      <c r="BA45" s="38"/>
    </row>
    <row r="46" spans="1:53" s="7" customFormat="1" x14ac:dyDescent="0.25">
      <c r="A46" s="10">
        <v>49</v>
      </c>
      <c r="B46" s="11" t="s">
        <v>7</v>
      </c>
      <c r="C46" s="29">
        <v>41234</v>
      </c>
      <c r="D46" s="10" t="s">
        <v>10</v>
      </c>
      <c r="E46" s="30"/>
      <c r="F46" s="9">
        <v>1979</v>
      </c>
      <c r="G46" s="19">
        <v>2</v>
      </c>
      <c r="H46" s="9">
        <v>0</v>
      </c>
      <c r="I46" s="9">
        <f t="shared" si="0"/>
        <v>2</v>
      </c>
      <c r="J46" s="9"/>
      <c r="K46" s="9"/>
      <c r="L46" s="9">
        <v>1749</v>
      </c>
      <c r="M46" s="125">
        <v>1</v>
      </c>
      <c r="N46" s="126" t="s">
        <v>30</v>
      </c>
      <c r="O46" s="380">
        <v>19</v>
      </c>
      <c r="P46" s="126" t="s">
        <v>6</v>
      </c>
      <c r="Q46" s="10" t="s">
        <v>6</v>
      </c>
      <c r="R46" s="2" t="s">
        <v>46</v>
      </c>
      <c r="S46" s="2" t="s">
        <v>54</v>
      </c>
      <c r="T46" s="10" t="s">
        <v>145</v>
      </c>
      <c r="U46" s="318" t="s">
        <v>848</v>
      </c>
      <c r="V46" s="318" t="s">
        <v>626</v>
      </c>
      <c r="W46" s="318" t="s">
        <v>844</v>
      </c>
      <c r="X46" s="51">
        <v>2004</v>
      </c>
      <c r="Y46" s="51">
        <v>2004</v>
      </c>
      <c r="Z46" s="51">
        <v>17</v>
      </c>
      <c r="AA46" s="51">
        <v>4</v>
      </c>
      <c r="AB46" s="51" t="s">
        <v>664</v>
      </c>
      <c r="AC46" s="27"/>
      <c r="AD46" s="27"/>
      <c r="AE46" s="27"/>
      <c r="AF46" s="27"/>
      <c r="AG46" s="27"/>
      <c r="AH46" s="95"/>
      <c r="AI46" s="95"/>
      <c r="AJ46" s="95"/>
      <c r="AK46" s="95"/>
      <c r="AL46" s="96"/>
      <c r="AM46" s="96"/>
      <c r="AN46" s="96"/>
      <c r="AO46" s="253"/>
      <c r="AP46" s="10" t="s">
        <v>732</v>
      </c>
      <c r="AQ46" s="7">
        <v>76</v>
      </c>
      <c r="AS46" s="258"/>
      <c r="AT46" s="147"/>
      <c r="AU46" s="38"/>
      <c r="AV46" s="38"/>
      <c r="AW46" s="37"/>
      <c r="AX46" s="37"/>
      <c r="AY46" s="37"/>
      <c r="AZ46" s="38"/>
      <c r="BA46" s="38"/>
    </row>
    <row r="47" spans="1:53" s="7" customFormat="1" x14ac:dyDescent="0.25">
      <c r="A47" s="10">
        <v>50</v>
      </c>
      <c r="B47" s="11" t="s">
        <v>7</v>
      </c>
      <c r="C47" s="30">
        <v>41255</v>
      </c>
      <c r="D47" s="38"/>
      <c r="E47" s="90"/>
      <c r="F47" s="7">
        <v>1958</v>
      </c>
      <c r="G47" s="9">
        <v>4</v>
      </c>
      <c r="H47" s="9">
        <v>0</v>
      </c>
      <c r="I47" s="9">
        <f t="shared" si="0"/>
        <v>4</v>
      </c>
      <c r="J47" s="9" t="s">
        <v>465</v>
      </c>
      <c r="K47" s="9"/>
      <c r="L47" s="7">
        <v>2168</v>
      </c>
      <c r="M47" s="8">
        <v>1</v>
      </c>
      <c r="N47" s="124" t="s">
        <v>29</v>
      </c>
      <c r="O47" s="389">
        <v>30</v>
      </c>
      <c r="P47" s="124" t="s">
        <v>30</v>
      </c>
      <c r="Q47" s="10" t="s">
        <v>6</v>
      </c>
      <c r="R47" s="2" t="s">
        <v>37</v>
      </c>
      <c r="S47" s="2" t="s">
        <v>24</v>
      </c>
      <c r="T47" s="11" t="s">
        <v>25</v>
      </c>
      <c r="U47" s="318"/>
      <c r="V47" s="318"/>
      <c r="W47" s="318"/>
      <c r="X47" s="51">
        <v>2005</v>
      </c>
      <c r="Y47" s="51">
        <v>2005</v>
      </c>
      <c r="Z47" s="51">
        <v>14</v>
      </c>
      <c r="AA47" s="51">
        <v>4</v>
      </c>
      <c r="AB47" s="51" t="s">
        <v>896</v>
      </c>
      <c r="AC47" s="27"/>
      <c r="AD47" s="27"/>
      <c r="AE47" s="27"/>
      <c r="AF47" s="27"/>
      <c r="AG47" s="27"/>
      <c r="AH47" s="95"/>
      <c r="AI47" s="95"/>
      <c r="AJ47" s="95"/>
      <c r="AK47" s="95"/>
      <c r="AL47" s="96"/>
      <c r="AM47" s="96"/>
      <c r="AN47" s="96"/>
      <c r="AO47" s="253"/>
      <c r="AP47" s="10" t="s">
        <v>897</v>
      </c>
      <c r="AQ47" s="7">
        <v>82</v>
      </c>
      <c r="AS47" s="256"/>
      <c r="AT47" s="147"/>
      <c r="AU47" s="37"/>
      <c r="AV47" s="130"/>
      <c r="AW47" s="37"/>
      <c r="AX47" s="37"/>
      <c r="AY47" s="37"/>
      <c r="AZ47" s="38"/>
      <c r="BA47" s="38"/>
    </row>
    <row r="48" spans="1:53" s="7" customFormat="1" x14ac:dyDescent="0.25">
      <c r="A48" s="10">
        <v>51</v>
      </c>
      <c r="B48" s="11" t="s">
        <v>7</v>
      </c>
      <c r="C48" s="29">
        <v>41240</v>
      </c>
      <c r="D48" s="38"/>
      <c r="E48" s="90" t="s">
        <v>471</v>
      </c>
      <c r="F48" s="7">
        <v>1994</v>
      </c>
      <c r="G48" s="9">
        <v>2</v>
      </c>
      <c r="H48" s="9">
        <v>0</v>
      </c>
      <c r="I48" s="9">
        <f t="shared" si="0"/>
        <v>2</v>
      </c>
      <c r="J48" s="9"/>
      <c r="K48" s="9"/>
      <c r="L48" s="7">
        <v>2233</v>
      </c>
      <c r="M48" s="8">
        <v>2</v>
      </c>
      <c r="N48" s="124" t="s">
        <v>30</v>
      </c>
      <c r="O48" s="389">
        <v>19</v>
      </c>
      <c r="P48" s="124" t="s">
        <v>155</v>
      </c>
      <c r="Q48" s="10" t="s">
        <v>6</v>
      </c>
      <c r="R48" s="2" t="s">
        <v>37</v>
      </c>
      <c r="S48" s="2" t="s">
        <v>55</v>
      </c>
      <c r="T48" s="11" t="s">
        <v>145</v>
      </c>
      <c r="U48" s="318"/>
      <c r="V48" s="318"/>
      <c r="W48" s="318"/>
      <c r="X48" s="51">
        <v>1994</v>
      </c>
      <c r="Y48" s="51">
        <v>1994</v>
      </c>
      <c r="Z48" s="51">
        <v>10</v>
      </c>
      <c r="AA48" s="51">
        <v>3.5</v>
      </c>
      <c r="AB48" s="51" t="s">
        <v>683</v>
      </c>
      <c r="AC48" s="246">
        <v>41513</v>
      </c>
      <c r="AD48" s="246">
        <v>41513</v>
      </c>
      <c r="AE48" s="27">
        <v>16</v>
      </c>
      <c r="AF48" s="27">
        <v>4</v>
      </c>
      <c r="AG48" s="27" t="s">
        <v>480</v>
      </c>
      <c r="AH48" s="95"/>
      <c r="AI48" s="95"/>
      <c r="AJ48" s="95"/>
      <c r="AK48" s="95"/>
      <c r="AL48" s="96"/>
      <c r="AM48" s="96"/>
      <c r="AN48" s="96"/>
      <c r="AO48" s="253"/>
      <c r="AP48" s="10" t="s">
        <v>483</v>
      </c>
      <c r="AS48" s="256"/>
      <c r="AT48" s="147"/>
      <c r="AU48" s="38"/>
      <c r="AV48" s="38"/>
      <c r="AW48" s="37"/>
      <c r="AX48" s="37"/>
      <c r="AY48" s="37"/>
      <c r="AZ48" s="38"/>
      <c r="BA48" s="38"/>
    </row>
    <row r="49" spans="1:53" s="7" customFormat="1" x14ac:dyDescent="0.25">
      <c r="A49" s="10">
        <v>52</v>
      </c>
      <c r="B49" s="11" t="s">
        <v>7</v>
      </c>
      <c r="C49" s="29">
        <v>41240</v>
      </c>
      <c r="D49" s="38"/>
      <c r="E49" s="90"/>
      <c r="F49" s="7">
        <v>2000</v>
      </c>
      <c r="G49" s="9">
        <v>2</v>
      </c>
      <c r="H49" s="9">
        <v>0</v>
      </c>
      <c r="I49" s="9">
        <f t="shared" si="0"/>
        <v>2</v>
      </c>
      <c r="J49" s="9"/>
      <c r="K49" s="9"/>
      <c r="L49" s="9">
        <v>1696</v>
      </c>
      <c r="M49" s="8">
        <v>1</v>
      </c>
      <c r="N49" s="124" t="s">
        <v>29</v>
      </c>
      <c r="O49" s="389">
        <v>30</v>
      </c>
      <c r="P49" s="124" t="s">
        <v>29</v>
      </c>
      <c r="Q49" s="10" t="s">
        <v>58</v>
      </c>
      <c r="R49" s="2" t="s">
        <v>40</v>
      </c>
      <c r="S49" s="2" t="s">
        <v>24</v>
      </c>
      <c r="T49" s="11" t="s">
        <v>145</v>
      </c>
      <c r="U49" s="318"/>
      <c r="V49" s="318"/>
      <c r="W49" s="318"/>
      <c r="X49" s="51">
        <v>2012</v>
      </c>
      <c r="Y49" s="51">
        <v>2012</v>
      </c>
      <c r="Z49" s="51">
        <v>13</v>
      </c>
      <c r="AA49" s="51">
        <v>3</v>
      </c>
      <c r="AB49" s="51" t="s">
        <v>480</v>
      </c>
      <c r="AC49" s="27"/>
      <c r="AD49" s="27"/>
      <c r="AE49" s="27"/>
      <c r="AF49" s="27"/>
      <c r="AG49" s="27"/>
      <c r="AH49" s="95"/>
      <c r="AI49" s="95"/>
      <c r="AJ49" s="95"/>
      <c r="AK49" s="95"/>
      <c r="AL49" s="96"/>
      <c r="AM49" s="96"/>
      <c r="AN49" s="96"/>
      <c r="AO49" s="253"/>
      <c r="AP49" s="10" t="s">
        <v>733</v>
      </c>
      <c r="AS49" s="256"/>
      <c r="AT49" s="147"/>
      <c r="AU49" s="38"/>
      <c r="AV49" s="130"/>
      <c r="AW49" s="37"/>
      <c r="AX49" s="37"/>
      <c r="AY49" s="37"/>
      <c r="AZ49" s="38"/>
      <c r="BA49" s="38"/>
    </row>
    <row r="50" spans="1:53" s="7" customFormat="1" x14ac:dyDescent="0.25">
      <c r="A50" s="10">
        <v>53</v>
      </c>
      <c r="B50" s="11" t="s">
        <v>7</v>
      </c>
      <c r="C50" s="29">
        <v>41241</v>
      </c>
      <c r="D50" s="38"/>
      <c r="E50" s="90"/>
      <c r="F50" s="7">
        <v>1980</v>
      </c>
      <c r="G50" s="9">
        <v>1</v>
      </c>
      <c r="H50" s="9">
        <v>0</v>
      </c>
      <c r="I50" s="9">
        <f t="shared" si="0"/>
        <v>1</v>
      </c>
      <c r="J50" s="9"/>
      <c r="K50" s="9"/>
      <c r="L50" s="9">
        <v>1827</v>
      </c>
      <c r="M50" s="8">
        <v>1</v>
      </c>
      <c r="N50" s="124" t="s">
        <v>29</v>
      </c>
      <c r="O50" s="389">
        <v>30</v>
      </c>
      <c r="P50" s="124" t="s">
        <v>47</v>
      </c>
      <c r="Q50" s="10" t="s">
        <v>6</v>
      </c>
      <c r="R50" s="2" t="s">
        <v>37</v>
      </c>
      <c r="S50" s="2" t="s">
        <v>24</v>
      </c>
      <c r="T50" s="11" t="s">
        <v>25</v>
      </c>
      <c r="U50" s="318"/>
      <c r="V50" s="318"/>
      <c r="W50" s="318"/>
      <c r="X50" s="51">
        <v>2012</v>
      </c>
      <c r="Y50" s="51">
        <v>2012</v>
      </c>
      <c r="Z50" s="51">
        <v>20.5</v>
      </c>
      <c r="AA50" s="51">
        <v>3</v>
      </c>
      <c r="AB50" s="51" t="s">
        <v>665</v>
      </c>
      <c r="AC50" s="27"/>
      <c r="AD50" s="27"/>
      <c r="AE50" s="27"/>
      <c r="AF50" s="27"/>
      <c r="AG50" s="27"/>
      <c r="AH50" s="95"/>
      <c r="AI50" s="95"/>
      <c r="AJ50" s="95"/>
      <c r="AK50" s="95"/>
      <c r="AL50" s="96"/>
      <c r="AM50" s="96"/>
      <c r="AN50" s="96"/>
      <c r="AO50" s="253"/>
      <c r="AP50" s="10" t="s">
        <v>734</v>
      </c>
      <c r="AQ50" s="7">
        <v>76</v>
      </c>
      <c r="AR50" s="7" t="s">
        <v>701</v>
      </c>
      <c r="AS50" s="256"/>
      <c r="AT50" s="147"/>
      <c r="AU50" s="38"/>
      <c r="AV50" s="38"/>
      <c r="AW50" s="37"/>
      <c r="AX50" s="37"/>
      <c r="AY50" s="37"/>
      <c r="AZ50" s="38"/>
      <c r="BA50" s="38"/>
    </row>
    <row r="51" spans="1:53" s="7" customFormat="1" x14ac:dyDescent="0.25">
      <c r="A51" s="10">
        <v>54</v>
      </c>
      <c r="B51" s="11" t="s">
        <v>7</v>
      </c>
      <c r="C51" s="29">
        <v>41241</v>
      </c>
      <c r="D51" s="38"/>
      <c r="E51" s="90"/>
      <c r="F51" s="7">
        <v>1999</v>
      </c>
      <c r="G51" s="9">
        <v>2</v>
      </c>
      <c r="H51" s="9">
        <v>0</v>
      </c>
      <c r="I51" s="9">
        <f t="shared" si="0"/>
        <v>2</v>
      </c>
      <c r="J51" s="9"/>
      <c r="K51" s="9"/>
      <c r="L51" s="9">
        <v>1390</v>
      </c>
      <c r="M51" s="8">
        <v>1</v>
      </c>
      <c r="N51" s="124" t="s">
        <v>30</v>
      </c>
      <c r="O51" s="389">
        <v>19</v>
      </c>
      <c r="P51" s="124" t="s">
        <v>56</v>
      </c>
      <c r="Q51" s="10" t="s">
        <v>6</v>
      </c>
      <c r="R51" s="2" t="s">
        <v>37</v>
      </c>
      <c r="S51" s="2" t="s">
        <v>24</v>
      </c>
      <c r="T51" s="11" t="s">
        <v>25</v>
      </c>
      <c r="U51" s="318"/>
      <c r="V51" s="318"/>
      <c r="W51" s="318"/>
      <c r="X51" s="51">
        <v>1999</v>
      </c>
      <c r="Y51" s="51">
        <v>1999</v>
      </c>
      <c r="Z51" s="51">
        <v>10</v>
      </c>
      <c r="AA51" s="51">
        <v>2.5</v>
      </c>
      <c r="AB51" s="51" t="s">
        <v>480</v>
      </c>
      <c r="AC51" s="27"/>
      <c r="AD51" s="27"/>
      <c r="AE51" s="27"/>
      <c r="AF51" s="27"/>
      <c r="AG51" s="27"/>
      <c r="AH51" s="51"/>
      <c r="AI51" s="51"/>
      <c r="AJ51" s="51"/>
      <c r="AK51" s="51"/>
      <c r="AL51" s="27"/>
      <c r="AM51" s="27"/>
      <c r="AN51" s="27"/>
      <c r="AO51" s="254"/>
      <c r="AP51" s="10" t="s">
        <v>445</v>
      </c>
      <c r="AS51" s="256"/>
      <c r="AT51" s="147"/>
      <c r="AU51" s="37"/>
      <c r="AV51" s="37"/>
      <c r="AW51" s="37"/>
      <c r="AX51" s="37"/>
      <c r="AY51" s="37"/>
      <c r="AZ51" s="38"/>
      <c r="BA51" s="38"/>
    </row>
    <row r="52" spans="1:53" s="7" customFormat="1" x14ac:dyDescent="0.25">
      <c r="A52" s="38">
        <v>55</v>
      </c>
      <c r="B52" s="11" t="s">
        <v>8</v>
      </c>
      <c r="C52" s="102">
        <v>41246</v>
      </c>
      <c r="D52" s="38"/>
      <c r="E52" s="90"/>
      <c r="F52" s="38">
        <v>1972</v>
      </c>
      <c r="G52" s="37">
        <v>2</v>
      </c>
      <c r="H52" s="37">
        <v>2</v>
      </c>
      <c r="I52" s="9">
        <f t="shared" si="0"/>
        <v>4</v>
      </c>
      <c r="J52" s="37"/>
      <c r="K52" s="37"/>
      <c r="L52" s="37">
        <v>1980</v>
      </c>
      <c r="M52" s="38">
        <v>1</v>
      </c>
      <c r="N52" s="45" t="s">
        <v>45</v>
      </c>
      <c r="O52" s="391">
        <v>21</v>
      </c>
      <c r="P52" s="45" t="s">
        <v>6</v>
      </c>
      <c r="Q52" s="37" t="s">
        <v>6</v>
      </c>
      <c r="R52" s="46" t="s">
        <v>37</v>
      </c>
      <c r="S52" s="46" t="s">
        <v>24</v>
      </c>
      <c r="T52" s="38" t="s">
        <v>25</v>
      </c>
      <c r="U52" s="320"/>
      <c r="V52" s="320"/>
      <c r="W52" s="320"/>
      <c r="X52" s="95">
        <v>2006</v>
      </c>
      <c r="Y52" s="95">
        <v>2006</v>
      </c>
      <c r="Z52" s="95">
        <v>14</v>
      </c>
      <c r="AA52" s="95">
        <v>3</v>
      </c>
      <c r="AB52" s="95" t="s">
        <v>480</v>
      </c>
      <c r="AC52" s="27"/>
      <c r="AD52" s="27"/>
      <c r="AE52" s="27"/>
      <c r="AF52" s="27"/>
      <c r="AG52" s="27"/>
      <c r="AH52" s="95"/>
      <c r="AI52" s="95"/>
      <c r="AJ52" s="95"/>
      <c r="AK52" s="95"/>
      <c r="AL52" s="96"/>
      <c r="AM52" s="96"/>
      <c r="AN52" s="96"/>
      <c r="AO52" s="253"/>
      <c r="AP52" s="37" t="s">
        <v>57</v>
      </c>
      <c r="AS52" s="256"/>
      <c r="AT52" s="147"/>
      <c r="AU52" s="38"/>
      <c r="AV52" s="130"/>
      <c r="AW52" s="37"/>
      <c r="AX52" s="37"/>
      <c r="AY52" s="129"/>
      <c r="AZ52" s="38"/>
      <c r="BA52" s="38"/>
    </row>
    <row r="53" spans="1:53" s="7" customFormat="1" x14ac:dyDescent="0.25">
      <c r="A53" s="11">
        <v>56</v>
      </c>
      <c r="B53" s="11" t="s">
        <v>7</v>
      </c>
      <c r="C53" s="29">
        <v>41247</v>
      </c>
      <c r="D53" s="38"/>
      <c r="E53" s="90"/>
      <c r="F53" s="7">
        <v>1963</v>
      </c>
      <c r="G53" s="9">
        <v>2</v>
      </c>
      <c r="H53" s="9">
        <v>1</v>
      </c>
      <c r="I53" s="9">
        <f t="shared" si="0"/>
        <v>3</v>
      </c>
      <c r="J53" s="9"/>
      <c r="K53" s="9"/>
      <c r="L53" s="9">
        <v>1000</v>
      </c>
      <c r="M53" s="8">
        <v>1</v>
      </c>
      <c r="N53" s="124" t="s">
        <v>30</v>
      </c>
      <c r="O53" s="389">
        <v>19</v>
      </c>
      <c r="P53" s="124" t="s">
        <v>6</v>
      </c>
      <c r="Q53" s="10" t="s">
        <v>6</v>
      </c>
      <c r="R53" s="2" t="s">
        <v>37</v>
      </c>
      <c r="S53" s="2" t="s">
        <v>24</v>
      </c>
      <c r="T53" s="11" t="s">
        <v>25</v>
      </c>
      <c r="U53" s="318"/>
      <c r="V53" s="318"/>
      <c r="W53" s="318"/>
      <c r="X53" s="51">
        <v>2005</v>
      </c>
      <c r="Y53" s="51">
        <v>2005</v>
      </c>
      <c r="Z53" s="51">
        <v>10</v>
      </c>
      <c r="AA53" s="51">
        <v>2.5</v>
      </c>
      <c r="AB53" s="51" t="s">
        <v>478</v>
      </c>
      <c r="AC53" s="27"/>
      <c r="AD53" s="27"/>
      <c r="AE53" s="27"/>
      <c r="AF53" s="27"/>
      <c r="AG53" s="27"/>
      <c r="AH53" s="95"/>
      <c r="AI53" s="95"/>
      <c r="AJ53" s="95"/>
      <c r="AK53" s="95"/>
      <c r="AL53" s="96"/>
      <c r="AM53" s="96"/>
      <c r="AN53" s="96"/>
      <c r="AO53" s="253"/>
      <c r="AP53" s="10" t="s">
        <v>735</v>
      </c>
      <c r="AS53" s="256"/>
      <c r="AT53" s="147"/>
      <c r="AU53" s="38"/>
      <c r="AV53" s="38"/>
      <c r="AW53" s="37"/>
      <c r="AX53" s="37"/>
      <c r="AY53" s="37"/>
      <c r="AZ53" s="38"/>
      <c r="BA53" s="38"/>
    </row>
    <row r="54" spans="1:53" s="7" customFormat="1" x14ac:dyDescent="0.25">
      <c r="A54" s="11">
        <v>57</v>
      </c>
      <c r="B54" s="11" t="s">
        <v>7</v>
      </c>
      <c r="C54" s="29">
        <v>41249</v>
      </c>
      <c r="D54" s="38"/>
      <c r="E54" s="90"/>
      <c r="F54" s="7">
        <v>1993</v>
      </c>
      <c r="G54" s="7">
        <v>1</v>
      </c>
      <c r="H54" s="7">
        <v>0</v>
      </c>
      <c r="I54" s="9">
        <f t="shared" si="0"/>
        <v>1</v>
      </c>
      <c r="L54" s="9">
        <v>1406</v>
      </c>
      <c r="M54" s="8">
        <v>1</v>
      </c>
      <c r="N54" s="124" t="s">
        <v>58</v>
      </c>
      <c r="O54" s="389">
        <v>13</v>
      </c>
      <c r="P54" s="124" t="s">
        <v>30</v>
      </c>
      <c r="Q54" s="10" t="s">
        <v>6</v>
      </c>
      <c r="R54" s="2" t="s">
        <v>37</v>
      </c>
      <c r="S54" s="2" t="s">
        <v>24</v>
      </c>
      <c r="T54" s="11" t="s">
        <v>145</v>
      </c>
      <c r="U54" s="318"/>
      <c r="V54" s="318"/>
      <c r="W54" s="318"/>
      <c r="X54" s="51">
        <v>2001</v>
      </c>
      <c r="Y54" s="51">
        <v>2001</v>
      </c>
      <c r="Z54" s="51">
        <v>12</v>
      </c>
      <c r="AA54" s="51">
        <v>2.5</v>
      </c>
      <c r="AB54" s="51" t="s">
        <v>480</v>
      </c>
      <c r="AC54" s="285">
        <v>42040</v>
      </c>
      <c r="AD54" s="285">
        <v>42040</v>
      </c>
      <c r="AE54" s="27">
        <v>13.5</v>
      </c>
      <c r="AF54" s="27">
        <v>2.2999999999999998</v>
      </c>
      <c r="AG54" s="27" t="s">
        <v>662</v>
      </c>
      <c r="AH54" s="95"/>
      <c r="AI54" s="95"/>
      <c r="AJ54" s="95"/>
      <c r="AK54" s="95"/>
      <c r="AL54" s="96"/>
      <c r="AM54" s="96"/>
      <c r="AN54" s="96"/>
      <c r="AO54" s="253"/>
      <c r="AP54" s="37"/>
      <c r="AQ54" s="7" t="s">
        <v>696</v>
      </c>
      <c r="AR54" s="7" t="s">
        <v>697</v>
      </c>
      <c r="AS54" s="256"/>
      <c r="AT54" s="147"/>
      <c r="AU54" s="38"/>
      <c r="AV54" s="130"/>
      <c r="AW54" s="37"/>
      <c r="AX54" s="37"/>
      <c r="AY54" s="37"/>
      <c r="AZ54" s="38"/>
      <c r="BA54" s="38"/>
    </row>
    <row r="55" spans="1:53" s="7" customFormat="1" x14ac:dyDescent="0.25">
      <c r="A55" s="11">
        <v>58</v>
      </c>
      <c r="B55" s="11" t="s">
        <v>7</v>
      </c>
      <c r="C55" s="29">
        <v>41243</v>
      </c>
      <c r="D55" s="38"/>
      <c r="E55" s="90"/>
      <c r="F55" s="7">
        <v>1979</v>
      </c>
      <c r="G55" s="7">
        <v>2</v>
      </c>
      <c r="H55" s="7">
        <v>0</v>
      </c>
      <c r="I55" s="9">
        <f t="shared" si="0"/>
        <v>2</v>
      </c>
      <c r="L55" s="9">
        <v>2020</v>
      </c>
      <c r="M55" s="8">
        <v>1</v>
      </c>
      <c r="N55" s="124" t="s">
        <v>58</v>
      </c>
      <c r="O55" s="389">
        <v>13</v>
      </c>
      <c r="P55" s="124" t="s">
        <v>6</v>
      </c>
      <c r="Q55" s="10" t="s">
        <v>6</v>
      </c>
      <c r="R55" s="2" t="s">
        <v>37</v>
      </c>
      <c r="S55" s="2" t="s">
        <v>24</v>
      </c>
      <c r="T55" s="11" t="s">
        <v>25</v>
      </c>
      <c r="U55" s="318"/>
      <c r="V55" s="318"/>
      <c r="W55" s="318"/>
      <c r="X55" s="51">
        <v>2003</v>
      </c>
      <c r="Y55" s="51">
        <v>2003</v>
      </c>
      <c r="Z55" s="51">
        <v>13</v>
      </c>
      <c r="AA55" s="51">
        <v>3.5</v>
      </c>
      <c r="AB55" s="51" t="s">
        <v>480</v>
      </c>
      <c r="AC55" s="27"/>
      <c r="AD55" s="27"/>
      <c r="AE55" s="27"/>
      <c r="AF55" s="27"/>
      <c r="AG55" s="27"/>
      <c r="AH55" s="95"/>
      <c r="AI55" s="95"/>
      <c r="AJ55" s="95"/>
      <c r="AK55" s="95"/>
      <c r="AL55" s="96"/>
      <c r="AM55" s="96"/>
      <c r="AN55" s="96"/>
      <c r="AO55" s="253"/>
      <c r="AP55" s="10" t="s">
        <v>736</v>
      </c>
      <c r="AQ55" s="7">
        <v>78</v>
      </c>
      <c r="AS55" s="256"/>
      <c r="AT55" s="147"/>
      <c r="AU55" s="38"/>
      <c r="AV55" s="38"/>
      <c r="AW55" s="37"/>
      <c r="AX55" s="37"/>
      <c r="AY55" s="37"/>
      <c r="AZ55" s="38"/>
      <c r="BA55" s="38"/>
    </row>
    <row r="56" spans="1:53" s="7" customFormat="1" x14ac:dyDescent="0.25">
      <c r="A56" s="11">
        <v>59</v>
      </c>
      <c r="B56" s="11" t="s">
        <v>7</v>
      </c>
      <c r="C56" s="29">
        <v>41246</v>
      </c>
      <c r="D56" s="38"/>
      <c r="E56" s="90"/>
      <c r="F56" s="7">
        <v>1985</v>
      </c>
      <c r="G56" s="7">
        <v>2</v>
      </c>
      <c r="H56" s="7">
        <v>0</v>
      </c>
      <c r="I56" s="9">
        <f t="shared" si="0"/>
        <v>2</v>
      </c>
      <c r="L56" s="9">
        <v>2298</v>
      </c>
      <c r="M56" s="8">
        <v>1</v>
      </c>
      <c r="N56" s="124" t="s">
        <v>30</v>
      </c>
      <c r="O56" s="389">
        <v>19</v>
      </c>
      <c r="P56" s="124" t="s">
        <v>30</v>
      </c>
      <c r="Q56" s="10" t="s">
        <v>6</v>
      </c>
      <c r="R56" s="2" t="s">
        <v>40</v>
      </c>
      <c r="S56" s="2" t="s">
        <v>24</v>
      </c>
      <c r="T56" s="11" t="s">
        <v>146</v>
      </c>
      <c r="U56" s="318"/>
      <c r="V56" s="318"/>
      <c r="W56" s="318"/>
      <c r="X56" s="51">
        <v>2005</v>
      </c>
      <c r="Y56" s="51">
        <v>2005</v>
      </c>
      <c r="Z56" s="51">
        <v>14</v>
      </c>
      <c r="AA56" s="245">
        <v>4</v>
      </c>
      <c r="AB56" s="51" t="s">
        <v>478</v>
      </c>
      <c r="AC56" s="27"/>
      <c r="AD56" s="27"/>
      <c r="AE56" s="27"/>
      <c r="AF56" s="27"/>
      <c r="AG56" s="27"/>
      <c r="AH56" s="95"/>
      <c r="AI56" s="95"/>
      <c r="AJ56" s="95"/>
      <c r="AK56" s="95"/>
      <c r="AL56" s="96"/>
      <c r="AM56" s="96"/>
      <c r="AN56" s="96"/>
      <c r="AO56" s="253"/>
      <c r="AP56" s="10" t="s">
        <v>742</v>
      </c>
      <c r="AR56" s="7" t="s">
        <v>698</v>
      </c>
      <c r="AS56" s="256"/>
      <c r="AT56" s="147"/>
      <c r="AU56" s="38"/>
      <c r="AV56" s="130"/>
      <c r="AW56" s="37"/>
      <c r="AX56" s="37"/>
      <c r="AY56" s="37"/>
      <c r="AZ56" s="38"/>
      <c r="BA56" s="38"/>
    </row>
    <row r="57" spans="1:53" s="7" customFormat="1" x14ac:dyDescent="0.25">
      <c r="A57" s="11">
        <v>60</v>
      </c>
      <c r="B57" s="11" t="s">
        <v>7</v>
      </c>
      <c r="C57" s="29">
        <v>41249</v>
      </c>
      <c r="D57" s="38"/>
      <c r="E57" s="90"/>
      <c r="F57" s="7">
        <v>1987</v>
      </c>
      <c r="G57" s="7">
        <v>3</v>
      </c>
      <c r="H57" s="7">
        <v>0</v>
      </c>
      <c r="I57" s="9">
        <f t="shared" si="0"/>
        <v>3</v>
      </c>
      <c r="L57" s="9">
        <v>1520</v>
      </c>
      <c r="M57" s="8">
        <v>1</v>
      </c>
      <c r="N57" s="124" t="s">
        <v>27</v>
      </c>
      <c r="O57" s="389">
        <v>25</v>
      </c>
      <c r="P57" s="124" t="s">
        <v>32</v>
      </c>
      <c r="Q57" s="10" t="s">
        <v>6</v>
      </c>
      <c r="R57" s="2" t="s">
        <v>23</v>
      </c>
      <c r="S57" s="2" t="s">
        <v>24</v>
      </c>
      <c r="T57" s="11" t="s">
        <v>145</v>
      </c>
      <c r="U57" s="318"/>
      <c r="V57" s="318"/>
      <c r="W57" s="318"/>
      <c r="X57" s="51">
        <v>2006</v>
      </c>
      <c r="Y57" s="51">
        <v>2006</v>
      </c>
      <c r="Z57" s="51">
        <v>15.5</v>
      </c>
      <c r="AA57" s="51">
        <v>3</v>
      </c>
      <c r="AB57" s="51" t="s">
        <v>664</v>
      </c>
      <c r="AC57" s="27"/>
      <c r="AD57" s="27"/>
      <c r="AE57" s="27"/>
      <c r="AF57" s="27"/>
      <c r="AG57" s="27"/>
      <c r="AH57" s="95"/>
      <c r="AI57" s="95"/>
      <c r="AJ57" s="95"/>
      <c r="AK57" s="95"/>
      <c r="AL57" s="96"/>
      <c r="AM57" s="96"/>
      <c r="AN57" s="96"/>
      <c r="AO57" s="253"/>
      <c r="AP57" s="37"/>
      <c r="AQ57" s="7">
        <v>78</v>
      </c>
      <c r="AS57" s="256"/>
      <c r="AT57" s="147"/>
      <c r="AU57" s="38"/>
      <c r="AV57" s="38"/>
      <c r="AW57" s="37"/>
      <c r="AX57" s="37"/>
      <c r="AY57" s="37"/>
      <c r="AZ57" s="38"/>
      <c r="BA57" s="38"/>
    </row>
    <row r="58" spans="1:53" x14ac:dyDescent="0.25">
      <c r="E58" s="4" t="s">
        <v>956</v>
      </c>
      <c r="F58" s="122">
        <f>AVERAGE(F2:F57)</f>
        <v>1983.6785714285713</v>
      </c>
      <c r="I58" s="379">
        <f>AVERAGE(I2:I57)</f>
        <v>2.5535714285714284</v>
      </c>
      <c r="L58" s="122">
        <f>AVERAGE(L2:L57)</f>
        <v>1752.9107142857142</v>
      </c>
      <c r="N58" s="122"/>
      <c r="O58" s="122">
        <f>AVERAGE(O2:O57)</f>
        <v>22.107142857142858</v>
      </c>
      <c r="AP58" s="305"/>
      <c r="AQ58" s="305"/>
      <c r="AR58" s="305"/>
    </row>
    <row r="59" spans="1:53" x14ac:dyDescent="0.25">
      <c r="E59" s="4" t="s">
        <v>957</v>
      </c>
      <c r="F59" s="12">
        <f>MIN(F2:F57)</f>
        <v>1942</v>
      </c>
      <c r="I59" s="12">
        <f>MIN(I2:I57)</f>
        <v>1</v>
      </c>
      <c r="L59" s="12">
        <f>MIN(L2:L57)</f>
        <v>1000</v>
      </c>
      <c r="O59" s="12">
        <f>MIN(O2:O57)</f>
        <v>6</v>
      </c>
    </row>
    <row r="60" spans="1:53" x14ac:dyDescent="0.25">
      <c r="E60" s="4" t="s">
        <v>958</v>
      </c>
      <c r="F60" s="12">
        <f>MAX(F2:F57)</f>
        <v>2006</v>
      </c>
      <c r="I60" s="12">
        <f>MAX(I2:I57)</f>
        <v>6</v>
      </c>
      <c r="L60" s="12">
        <f>MAX(L2:L57)</f>
        <v>2650</v>
      </c>
      <c r="O60" s="12">
        <f>MAX(O2:O57)</f>
        <v>38</v>
      </c>
    </row>
    <row r="62" spans="1:53" x14ac:dyDescent="0.25">
      <c r="Q62" s="12">
        <v>56</v>
      </c>
    </row>
    <row r="63" spans="1:53" ht="17.25" x14ac:dyDescent="0.3">
      <c r="J63" s="392" t="s">
        <v>973</v>
      </c>
      <c r="K63" s="392" t="s">
        <v>963</v>
      </c>
      <c r="L63" s="392" t="s">
        <v>964</v>
      </c>
    </row>
    <row r="64" spans="1:53" ht="17.25" x14ac:dyDescent="0.25">
      <c r="J64" s="393" t="s">
        <v>972</v>
      </c>
      <c r="K64" s="394">
        <f>L58</f>
        <v>1752.9107142857142</v>
      </c>
      <c r="L64" s="395" t="s">
        <v>967</v>
      </c>
    </row>
    <row r="65" spans="10:12" x14ac:dyDescent="0.25">
      <c r="J65" s="396" t="s">
        <v>961</v>
      </c>
      <c r="K65" s="397">
        <f>F58</f>
        <v>1983.6785714285713</v>
      </c>
      <c r="L65" s="398" t="s">
        <v>965</v>
      </c>
    </row>
    <row r="66" spans="10:12" x14ac:dyDescent="0.25">
      <c r="J66" s="393" t="s">
        <v>962</v>
      </c>
      <c r="K66" s="399">
        <f>I58</f>
        <v>2.5535714285714284</v>
      </c>
      <c r="L66" s="400" t="s">
        <v>966</v>
      </c>
    </row>
    <row r="67" spans="10:12" x14ac:dyDescent="0.25">
      <c r="J67" s="396" t="s">
        <v>968</v>
      </c>
      <c r="K67" s="397">
        <f>O58</f>
        <v>22.107142857142858</v>
      </c>
      <c r="L67" s="401" t="s">
        <v>969</v>
      </c>
    </row>
    <row r="68" spans="10:12" x14ac:dyDescent="0.25">
      <c r="J68" s="402" t="s">
        <v>971</v>
      </c>
      <c r="K68" s="395">
        <v>8.5</v>
      </c>
      <c r="L68" s="403" t="s">
        <v>970</v>
      </c>
    </row>
  </sheetData>
  <autoFilter ref="A1:AP57">
    <sortState ref="A2:AO63">
      <sortCondition ref="A1:A61"/>
    </sortState>
  </autoFilter>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workbookViewId="0">
      <pane xSplit="1" ySplit="1" topLeftCell="B2" activePane="bottomRight" state="frozen"/>
      <selection pane="topRight" activeCell="B1" sqref="B1"/>
      <selection pane="bottomLeft" activeCell="A2" sqref="A2"/>
      <selection pane="bottomRight" activeCell="R2" sqref="R2:R63"/>
    </sheetView>
  </sheetViews>
  <sheetFormatPr defaultColWidth="9.140625" defaultRowHeight="15" x14ac:dyDescent="0.25"/>
  <cols>
    <col min="1" max="1" width="8.85546875" style="12" customWidth="1"/>
    <col min="2" max="2" width="11.85546875" style="52" customWidth="1"/>
    <col min="3" max="3" width="12.28515625" style="52" bestFit="1" customWidth="1"/>
    <col min="4" max="4" width="18.140625" style="52" bestFit="1" customWidth="1"/>
    <col min="5" max="6" width="11.42578125" style="52" customWidth="1"/>
    <col min="7" max="7" width="17.28515625" style="52" bestFit="1" customWidth="1"/>
    <col min="8" max="8" width="11.42578125" style="52" customWidth="1"/>
    <col min="9" max="9" width="12.140625" style="52" customWidth="1"/>
    <col min="10" max="10" width="10.7109375" style="52" customWidth="1"/>
    <col min="11" max="11" width="13.85546875" style="52" customWidth="1"/>
    <col min="12" max="18" width="13.7109375" style="107" customWidth="1"/>
    <col min="19" max="19" width="13" style="107" customWidth="1"/>
    <col min="20" max="20" width="13.7109375" style="107" customWidth="1"/>
    <col min="21" max="21" width="14.42578125" style="107" customWidth="1"/>
    <col min="22" max="16384" width="9.140625" style="5"/>
  </cols>
  <sheetData>
    <row r="1" spans="1:21" ht="31.5" x14ac:dyDescent="0.25">
      <c r="A1" s="6" t="s">
        <v>5</v>
      </c>
      <c r="B1" s="93" t="s">
        <v>450</v>
      </c>
      <c r="C1" s="93" t="s">
        <v>931</v>
      </c>
      <c r="D1" s="93" t="s">
        <v>932</v>
      </c>
      <c r="E1" s="93" t="s">
        <v>933</v>
      </c>
      <c r="F1" s="93" t="s">
        <v>934</v>
      </c>
      <c r="G1" s="93" t="s">
        <v>935</v>
      </c>
      <c r="H1" s="93" t="s">
        <v>936</v>
      </c>
      <c r="I1" s="94" t="s">
        <v>451</v>
      </c>
      <c r="J1" s="93" t="s">
        <v>452</v>
      </c>
      <c r="K1" s="93" t="s">
        <v>477</v>
      </c>
      <c r="L1" s="145" t="s">
        <v>454</v>
      </c>
      <c r="M1" s="145" t="s">
        <v>317</v>
      </c>
      <c r="N1" s="145" t="s">
        <v>460</v>
      </c>
      <c r="O1" s="145" t="s">
        <v>937</v>
      </c>
      <c r="P1" s="145" t="s">
        <v>317</v>
      </c>
      <c r="Q1" s="145" t="s">
        <v>460</v>
      </c>
      <c r="R1" s="145" t="s">
        <v>938</v>
      </c>
      <c r="S1" s="146" t="s">
        <v>667</v>
      </c>
      <c r="T1" s="145" t="s">
        <v>453</v>
      </c>
      <c r="U1" s="145" t="s">
        <v>668</v>
      </c>
    </row>
    <row r="2" spans="1:21" x14ac:dyDescent="0.25">
      <c r="A2" s="11">
        <v>1</v>
      </c>
      <c r="B2" s="51">
        <v>2003</v>
      </c>
      <c r="C2" s="51" t="s">
        <v>977</v>
      </c>
      <c r="D2" s="51" t="s">
        <v>988</v>
      </c>
      <c r="E2" s="51">
        <v>2004</v>
      </c>
      <c r="F2" s="51" t="s">
        <v>328</v>
      </c>
      <c r="G2" s="51" t="s">
        <v>1044</v>
      </c>
      <c r="H2" s="51"/>
      <c r="I2" s="51">
        <v>12</v>
      </c>
      <c r="J2" s="51">
        <v>3</v>
      </c>
      <c r="K2" s="51" t="s">
        <v>480</v>
      </c>
      <c r="L2" s="108">
        <v>41721</v>
      </c>
      <c r="M2" s="108"/>
      <c r="N2" s="108"/>
      <c r="O2" s="108">
        <v>41721</v>
      </c>
      <c r="P2" s="108"/>
      <c r="Q2" s="108"/>
      <c r="R2" s="108"/>
      <c r="S2" s="27">
        <v>13</v>
      </c>
      <c r="T2" s="27">
        <v>3</v>
      </c>
      <c r="U2" s="27" t="s">
        <v>480</v>
      </c>
    </row>
    <row r="3" spans="1:21" x14ac:dyDescent="0.25">
      <c r="A3" s="1">
        <v>2</v>
      </c>
      <c r="B3" s="32"/>
      <c r="C3" s="32" t="s">
        <v>939</v>
      </c>
      <c r="D3" s="32" t="s">
        <v>989</v>
      </c>
      <c r="E3" s="32"/>
      <c r="F3" s="32" t="s">
        <v>939</v>
      </c>
      <c r="G3" s="32" t="s">
        <v>1045</v>
      </c>
      <c r="H3" s="32"/>
      <c r="I3" s="32">
        <v>14</v>
      </c>
      <c r="J3" s="32">
        <v>4</v>
      </c>
      <c r="K3" s="51" t="s">
        <v>480</v>
      </c>
      <c r="L3" s="28"/>
      <c r="M3" s="108"/>
      <c r="N3" s="28"/>
      <c r="O3" s="28"/>
      <c r="P3" s="28"/>
      <c r="Q3" s="28"/>
      <c r="R3" s="28"/>
      <c r="S3" s="28"/>
      <c r="T3" s="28"/>
      <c r="U3" s="28"/>
    </row>
    <row r="4" spans="1:21" s="15" customFormat="1" x14ac:dyDescent="0.25">
      <c r="A4" s="10">
        <v>3</v>
      </c>
      <c r="B4" s="10">
        <v>1993</v>
      </c>
      <c r="C4" s="51" t="s">
        <v>939</v>
      </c>
      <c r="D4" s="51" t="s">
        <v>940</v>
      </c>
      <c r="E4" s="10">
        <v>2010</v>
      </c>
      <c r="F4" s="51" t="s">
        <v>941</v>
      </c>
      <c r="G4" s="51" t="s">
        <v>942</v>
      </c>
      <c r="H4" s="51">
        <v>8.5</v>
      </c>
      <c r="I4" s="51">
        <v>13</v>
      </c>
      <c r="J4" s="51">
        <v>3.5</v>
      </c>
      <c r="K4" s="51" t="s">
        <v>480</v>
      </c>
      <c r="L4" s="10"/>
      <c r="M4" s="27"/>
      <c r="N4" s="27"/>
      <c r="O4" s="10"/>
      <c r="P4" s="27"/>
      <c r="Q4" s="27"/>
      <c r="R4" s="27"/>
      <c r="S4" s="10"/>
      <c r="T4" s="10"/>
      <c r="U4" s="10"/>
    </row>
    <row r="5" spans="1:21" x14ac:dyDescent="0.25">
      <c r="A5" s="11">
        <v>4</v>
      </c>
      <c r="B5" s="51">
        <v>2000</v>
      </c>
      <c r="C5" s="51" t="s">
        <v>939</v>
      </c>
      <c r="D5" s="51" t="s">
        <v>990</v>
      </c>
      <c r="E5" s="51">
        <v>2000</v>
      </c>
      <c r="F5" s="51" t="s">
        <v>939</v>
      </c>
      <c r="G5" s="51" t="s">
        <v>1046</v>
      </c>
      <c r="H5" s="51"/>
      <c r="I5" s="51">
        <v>14</v>
      </c>
      <c r="J5" s="51">
        <v>2.5</v>
      </c>
      <c r="K5" s="51" t="s">
        <v>480</v>
      </c>
      <c r="L5" s="27"/>
      <c r="M5" s="27"/>
      <c r="N5" s="27"/>
      <c r="O5" s="27"/>
      <c r="P5" s="27"/>
      <c r="Q5" s="27"/>
      <c r="R5" s="27"/>
      <c r="S5" s="27"/>
      <c r="T5" s="27"/>
      <c r="U5" s="27"/>
    </row>
    <row r="6" spans="1:21" x14ac:dyDescent="0.25">
      <c r="A6" s="10">
        <v>5</v>
      </c>
      <c r="B6" s="51">
        <v>2006</v>
      </c>
      <c r="C6" s="51" t="s">
        <v>939</v>
      </c>
      <c r="D6" s="51" t="s">
        <v>943</v>
      </c>
      <c r="E6" s="51">
        <v>2006</v>
      </c>
      <c r="F6" s="51" t="s">
        <v>939</v>
      </c>
      <c r="G6" s="51" t="s">
        <v>944</v>
      </c>
      <c r="H6" s="51">
        <v>8.5</v>
      </c>
      <c r="I6" s="51">
        <v>13</v>
      </c>
      <c r="J6" s="51">
        <v>5</v>
      </c>
      <c r="K6" s="51" t="s">
        <v>480</v>
      </c>
      <c r="L6" s="27"/>
      <c r="M6" s="27"/>
      <c r="N6" s="27"/>
      <c r="O6" s="27"/>
      <c r="P6" s="27"/>
      <c r="Q6" s="27"/>
      <c r="R6" s="27"/>
      <c r="S6" s="27"/>
      <c r="T6" s="27"/>
      <c r="U6" s="27"/>
    </row>
    <row r="7" spans="1:21" x14ac:dyDescent="0.25">
      <c r="A7" s="11">
        <v>6</v>
      </c>
      <c r="B7" s="51">
        <v>2006</v>
      </c>
      <c r="C7" s="51" t="s">
        <v>978</v>
      </c>
      <c r="D7" s="51" t="s">
        <v>991</v>
      </c>
      <c r="E7" s="51">
        <v>2006</v>
      </c>
      <c r="F7" s="51" t="s">
        <v>1042</v>
      </c>
      <c r="G7" s="51" t="s">
        <v>1047</v>
      </c>
      <c r="H7" s="51"/>
      <c r="I7" s="51">
        <v>13</v>
      </c>
      <c r="J7" s="51">
        <v>3</v>
      </c>
      <c r="K7" s="51" t="s">
        <v>478</v>
      </c>
      <c r="L7" s="27"/>
      <c r="M7" s="27"/>
      <c r="N7" s="27"/>
      <c r="O7" s="27"/>
      <c r="P7" s="27"/>
      <c r="Q7" s="27"/>
      <c r="R7" s="27"/>
      <c r="S7" s="27"/>
      <c r="T7" s="27"/>
      <c r="U7" s="27"/>
    </row>
    <row r="8" spans="1:21" x14ac:dyDescent="0.25">
      <c r="A8" s="11">
        <v>7</v>
      </c>
      <c r="B8" s="51">
        <v>2001</v>
      </c>
      <c r="C8" s="51" t="s">
        <v>811</v>
      </c>
      <c r="D8" s="51" t="s">
        <v>992</v>
      </c>
      <c r="E8" s="51">
        <v>2001</v>
      </c>
      <c r="F8" s="51" t="s">
        <v>1043</v>
      </c>
      <c r="G8" s="51" t="s">
        <v>1048</v>
      </c>
      <c r="H8" s="51"/>
      <c r="I8" s="51">
        <v>14</v>
      </c>
      <c r="J8" s="51">
        <v>3.5</v>
      </c>
      <c r="K8" s="51" t="s">
        <v>480</v>
      </c>
      <c r="L8" s="108">
        <v>41541</v>
      </c>
      <c r="M8" s="108" t="s">
        <v>980</v>
      </c>
      <c r="N8" s="108" t="s">
        <v>1008</v>
      </c>
      <c r="O8" s="108">
        <v>41541</v>
      </c>
      <c r="P8" s="108" t="s">
        <v>980</v>
      </c>
      <c r="Q8" s="108" t="s">
        <v>1102</v>
      </c>
      <c r="R8" s="108"/>
      <c r="S8" s="27">
        <v>16</v>
      </c>
      <c r="T8" s="27">
        <v>4</v>
      </c>
      <c r="U8" s="27" t="s">
        <v>480</v>
      </c>
    </row>
    <row r="9" spans="1:21" x14ac:dyDescent="0.25">
      <c r="A9" s="11">
        <v>8</v>
      </c>
      <c r="B9" s="51">
        <v>1997</v>
      </c>
      <c r="C9" s="51" t="s">
        <v>951</v>
      </c>
      <c r="D9" s="51" t="s">
        <v>993</v>
      </c>
      <c r="E9" s="51">
        <v>1997</v>
      </c>
      <c r="F9" s="51" t="s">
        <v>390</v>
      </c>
      <c r="G9" s="51" t="s">
        <v>1049</v>
      </c>
      <c r="H9" s="51"/>
      <c r="I9" s="51">
        <v>10</v>
      </c>
      <c r="J9" s="51">
        <v>3.5</v>
      </c>
      <c r="K9" s="51" t="s">
        <v>478</v>
      </c>
      <c r="L9" s="108">
        <v>41509</v>
      </c>
      <c r="M9" s="108" t="s">
        <v>980</v>
      </c>
      <c r="N9" s="108" t="s">
        <v>1095</v>
      </c>
      <c r="O9" s="108">
        <v>41509</v>
      </c>
      <c r="P9" s="108" t="s">
        <v>980</v>
      </c>
      <c r="Q9" s="108" t="s">
        <v>1103</v>
      </c>
      <c r="R9" s="108"/>
      <c r="S9" s="27">
        <v>17</v>
      </c>
      <c r="T9" s="27">
        <v>3</v>
      </c>
      <c r="U9" s="27" t="s">
        <v>480</v>
      </c>
    </row>
    <row r="10" spans="1:21" x14ac:dyDescent="0.25">
      <c r="A10" s="11">
        <v>9</v>
      </c>
      <c r="B10" s="51">
        <v>2011</v>
      </c>
      <c r="C10" s="51" t="s">
        <v>947</v>
      </c>
      <c r="D10" s="51" t="s">
        <v>994</v>
      </c>
      <c r="E10" s="51">
        <v>2006</v>
      </c>
      <c r="F10" s="51" t="s">
        <v>977</v>
      </c>
      <c r="G10" s="51" t="s">
        <v>1050</v>
      </c>
      <c r="H10" s="51"/>
      <c r="I10" s="51" t="s">
        <v>660</v>
      </c>
      <c r="J10" s="51">
        <v>2</v>
      </c>
      <c r="K10" s="51" t="s">
        <v>478</v>
      </c>
      <c r="L10" s="27"/>
      <c r="M10" s="27"/>
      <c r="N10" s="27"/>
      <c r="O10" s="27"/>
      <c r="P10" s="27"/>
      <c r="Q10" s="27"/>
      <c r="R10" s="27"/>
      <c r="S10" s="27"/>
      <c r="T10" s="27"/>
      <c r="U10" s="27"/>
    </row>
    <row r="11" spans="1:21" x14ac:dyDescent="0.25">
      <c r="A11" s="11">
        <v>10</v>
      </c>
      <c r="B11" s="51">
        <v>2003</v>
      </c>
      <c r="C11" s="51" t="s">
        <v>977</v>
      </c>
      <c r="D11" s="51" t="s">
        <v>995</v>
      </c>
      <c r="E11" s="51">
        <v>2003</v>
      </c>
      <c r="F11" s="51" t="s">
        <v>977</v>
      </c>
      <c r="G11" s="51" t="s">
        <v>1051</v>
      </c>
      <c r="H11" s="51"/>
      <c r="I11" s="51">
        <v>12</v>
      </c>
      <c r="J11" s="51">
        <v>3</v>
      </c>
      <c r="K11" s="51" t="s">
        <v>480</v>
      </c>
      <c r="L11" s="108">
        <v>41423</v>
      </c>
      <c r="M11" s="108" t="s">
        <v>980</v>
      </c>
      <c r="N11" s="108" t="s">
        <v>1093</v>
      </c>
      <c r="O11" s="108">
        <v>41423</v>
      </c>
      <c r="P11" s="108" t="s">
        <v>980</v>
      </c>
      <c r="Q11" s="108" t="s">
        <v>1104</v>
      </c>
      <c r="R11" s="108"/>
      <c r="S11" s="27">
        <v>18</v>
      </c>
      <c r="T11" s="27">
        <v>3</v>
      </c>
      <c r="U11" s="27" t="s">
        <v>480</v>
      </c>
    </row>
    <row r="12" spans="1:21" x14ac:dyDescent="0.25">
      <c r="A12" s="345">
        <v>11</v>
      </c>
      <c r="B12" s="345">
        <v>1998</v>
      </c>
      <c r="C12" s="345" t="s">
        <v>939</v>
      </c>
      <c r="D12" s="345" t="s">
        <v>945</v>
      </c>
      <c r="E12" s="345">
        <v>2002</v>
      </c>
      <c r="F12" s="345" t="s">
        <v>939</v>
      </c>
      <c r="G12" s="345" t="s">
        <v>946</v>
      </c>
      <c r="H12" s="345">
        <v>9.5</v>
      </c>
      <c r="I12" s="345">
        <v>13</v>
      </c>
      <c r="J12" s="345">
        <v>3</v>
      </c>
      <c r="K12" s="345" t="s">
        <v>480</v>
      </c>
      <c r="L12" s="345"/>
      <c r="M12" s="345"/>
      <c r="N12" s="345"/>
      <c r="O12" s="345"/>
      <c r="P12" s="345"/>
      <c r="Q12" s="345"/>
      <c r="R12" s="345"/>
      <c r="S12" s="345"/>
      <c r="T12" s="345"/>
      <c r="U12" s="345"/>
    </row>
    <row r="13" spans="1:21" x14ac:dyDescent="0.25">
      <c r="A13" s="11">
        <v>12</v>
      </c>
      <c r="B13" s="51">
        <v>2000</v>
      </c>
      <c r="C13" s="51" t="s">
        <v>947</v>
      </c>
      <c r="D13" s="51" t="s">
        <v>948</v>
      </c>
      <c r="E13" s="51">
        <v>2000</v>
      </c>
      <c r="F13" s="51" t="s">
        <v>949</v>
      </c>
      <c r="G13" s="51" t="s">
        <v>950</v>
      </c>
      <c r="H13" s="51">
        <v>7.8</v>
      </c>
      <c r="I13" s="51">
        <v>12</v>
      </c>
      <c r="J13" s="51">
        <v>3</v>
      </c>
      <c r="K13" s="51" t="s">
        <v>480</v>
      </c>
      <c r="L13" s="27"/>
      <c r="M13" s="27"/>
      <c r="N13" s="27"/>
      <c r="O13" s="27"/>
      <c r="P13" s="27"/>
      <c r="Q13" s="27"/>
      <c r="R13" s="27"/>
      <c r="S13" s="27"/>
      <c r="T13" s="27"/>
      <c r="U13" s="27"/>
    </row>
    <row r="14" spans="1:21" x14ac:dyDescent="0.25">
      <c r="A14" s="10">
        <v>13</v>
      </c>
      <c r="B14" s="51" t="s">
        <v>104</v>
      </c>
      <c r="C14" s="51" t="s">
        <v>979</v>
      </c>
      <c r="D14" s="51" t="s">
        <v>996</v>
      </c>
      <c r="E14" s="51"/>
      <c r="F14" s="51"/>
      <c r="G14" s="51"/>
      <c r="H14" s="51"/>
      <c r="I14" s="51" t="s">
        <v>548</v>
      </c>
      <c r="J14" s="51">
        <v>2.5</v>
      </c>
      <c r="K14" s="51" t="s">
        <v>680</v>
      </c>
      <c r="L14" s="108">
        <v>41709</v>
      </c>
      <c r="M14" s="108" t="s">
        <v>746</v>
      </c>
      <c r="N14" s="108" t="s">
        <v>1096</v>
      </c>
      <c r="O14" s="108">
        <v>41709</v>
      </c>
      <c r="P14" s="108" t="s">
        <v>746</v>
      </c>
      <c r="Q14" s="108" t="s">
        <v>1105</v>
      </c>
      <c r="R14" s="108"/>
      <c r="S14" s="27">
        <v>15.5</v>
      </c>
      <c r="T14" s="27">
        <v>2.5</v>
      </c>
      <c r="U14" s="27" t="s">
        <v>684</v>
      </c>
    </row>
    <row r="15" spans="1:21" x14ac:dyDescent="0.25">
      <c r="A15" s="11">
        <v>14</v>
      </c>
      <c r="B15" s="51">
        <v>2004</v>
      </c>
      <c r="C15" s="51" t="s">
        <v>746</v>
      </c>
      <c r="D15" s="51" t="s">
        <v>997</v>
      </c>
      <c r="E15" s="51">
        <v>2004</v>
      </c>
      <c r="F15" s="51" t="s">
        <v>746</v>
      </c>
      <c r="G15" s="51" t="s">
        <v>1052</v>
      </c>
      <c r="H15" s="51"/>
      <c r="I15" s="51">
        <v>14.6</v>
      </c>
      <c r="J15" s="51">
        <v>3</v>
      </c>
      <c r="K15" s="51" t="s">
        <v>662</v>
      </c>
      <c r="L15" s="27"/>
      <c r="M15" s="27"/>
      <c r="N15" s="27"/>
      <c r="O15" s="27"/>
      <c r="P15" s="27"/>
      <c r="Q15" s="27"/>
      <c r="R15" s="27"/>
      <c r="S15" s="27"/>
      <c r="T15" s="27"/>
      <c r="U15" s="27"/>
    </row>
    <row r="16" spans="1:21" x14ac:dyDescent="0.25">
      <c r="A16" s="11">
        <v>15</v>
      </c>
      <c r="B16" s="51">
        <v>1997</v>
      </c>
      <c r="C16" s="51" t="s">
        <v>939</v>
      </c>
      <c r="D16" s="51" t="s">
        <v>998</v>
      </c>
      <c r="E16" s="51">
        <v>1997</v>
      </c>
      <c r="F16" s="51" t="s">
        <v>939</v>
      </c>
      <c r="G16" s="51" t="s">
        <v>1053</v>
      </c>
      <c r="H16" s="51"/>
      <c r="I16" s="51">
        <v>13.5</v>
      </c>
      <c r="J16" s="51">
        <v>3</v>
      </c>
      <c r="K16" s="51" t="s">
        <v>480</v>
      </c>
      <c r="L16" s="27"/>
      <c r="M16" s="27"/>
      <c r="N16" s="27"/>
      <c r="O16" s="27"/>
      <c r="P16" s="27"/>
      <c r="Q16" s="27"/>
      <c r="R16" s="27"/>
      <c r="S16" s="27"/>
      <c r="T16" s="27"/>
      <c r="U16" s="27"/>
    </row>
    <row r="17" spans="1:21" x14ac:dyDescent="0.25">
      <c r="A17" s="11">
        <v>16</v>
      </c>
      <c r="B17" s="51">
        <v>2002</v>
      </c>
      <c r="C17" s="51" t="s">
        <v>980</v>
      </c>
      <c r="D17" s="51" t="s">
        <v>999</v>
      </c>
      <c r="E17" s="51">
        <v>2002</v>
      </c>
      <c r="F17" s="51" t="s">
        <v>980</v>
      </c>
      <c r="G17" s="51" t="s">
        <v>1054</v>
      </c>
      <c r="H17" s="51"/>
      <c r="I17" s="51">
        <v>13.5</v>
      </c>
      <c r="J17" s="51">
        <v>4</v>
      </c>
      <c r="K17" s="51" t="s">
        <v>478</v>
      </c>
      <c r="L17" s="27" t="s">
        <v>666</v>
      </c>
      <c r="M17" s="27"/>
      <c r="N17" s="27"/>
      <c r="O17" s="108">
        <v>41752</v>
      </c>
      <c r="P17" s="108" t="s">
        <v>1100</v>
      </c>
      <c r="Q17" s="108" t="s">
        <v>1106</v>
      </c>
      <c r="R17" s="108"/>
      <c r="S17" s="27">
        <v>13</v>
      </c>
      <c r="T17" s="27">
        <v>4</v>
      </c>
      <c r="U17" s="27" t="s">
        <v>662</v>
      </c>
    </row>
    <row r="18" spans="1:21" x14ac:dyDescent="0.25">
      <c r="A18" s="11">
        <v>17</v>
      </c>
      <c r="B18" s="51">
        <v>2002</v>
      </c>
      <c r="C18" s="51" t="s">
        <v>939</v>
      </c>
      <c r="D18" s="51" t="s">
        <v>1000</v>
      </c>
      <c r="E18" s="51">
        <v>2002</v>
      </c>
      <c r="F18" s="51" t="s">
        <v>939</v>
      </c>
      <c r="G18" s="51" t="s">
        <v>1055</v>
      </c>
      <c r="H18" s="51"/>
      <c r="I18" s="51">
        <v>19</v>
      </c>
      <c r="J18" s="245">
        <v>3</v>
      </c>
      <c r="K18" s="51" t="s">
        <v>663</v>
      </c>
      <c r="L18" s="27"/>
      <c r="M18" s="27"/>
      <c r="N18" s="27"/>
      <c r="O18" s="27"/>
      <c r="P18" s="27"/>
      <c r="Q18" s="27"/>
      <c r="R18" s="27"/>
      <c r="S18" s="27"/>
      <c r="T18" s="27"/>
      <c r="U18" s="27"/>
    </row>
    <row r="19" spans="1:21" x14ac:dyDescent="0.25">
      <c r="A19" s="11">
        <v>18</v>
      </c>
      <c r="B19" s="51">
        <v>2008</v>
      </c>
      <c r="C19" s="51" t="s">
        <v>939</v>
      </c>
      <c r="D19" s="51" t="s">
        <v>1001</v>
      </c>
      <c r="E19" s="51">
        <v>2008</v>
      </c>
      <c r="F19" s="51" t="s">
        <v>939</v>
      </c>
      <c r="G19" s="51" t="s">
        <v>1056</v>
      </c>
      <c r="H19" s="51"/>
      <c r="I19" s="51">
        <v>14</v>
      </c>
      <c r="J19" s="51">
        <v>3</v>
      </c>
      <c r="K19" s="51" t="s">
        <v>480</v>
      </c>
      <c r="L19" s="27"/>
      <c r="M19" s="27"/>
      <c r="N19" s="27"/>
      <c r="O19" s="27"/>
      <c r="P19" s="27"/>
      <c r="Q19" s="27"/>
      <c r="R19" s="27"/>
      <c r="S19" s="27"/>
      <c r="T19" s="27"/>
      <c r="U19" s="27"/>
    </row>
    <row r="20" spans="1:21" x14ac:dyDescent="0.25">
      <c r="A20" s="11">
        <v>19</v>
      </c>
      <c r="B20" s="51">
        <v>1990</v>
      </c>
      <c r="C20" s="51" t="s">
        <v>981</v>
      </c>
      <c r="D20" s="51" t="s">
        <v>1002</v>
      </c>
      <c r="E20" s="127">
        <v>1997</v>
      </c>
      <c r="F20" s="51" t="s">
        <v>981</v>
      </c>
      <c r="G20" s="51" t="s">
        <v>1057</v>
      </c>
      <c r="H20" s="127"/>
      <c r="I20" s="51" t="s">
        <v>302</v>
      </c>
      <c r="J20" s="51">
        <v>5</v>
      </c>
      <c r="K20" s="51" t="s">
        <v>681</v>
      </c>
      <c r="L20" s="246">
        <v>41512</v>
      </c>
      <c r="M20" s="246" t="s">
        <v>980</v>
      </c>
      <c r="N20" s="246" t="s">
        <v>1095</v>
      </c>
      <c r="O20" s="246">
        <v>41512</v>
      </c>
      <c r="P20" s="246" t="s">
        <v>980</v>
      </c>
      <c r="Q20" s="246" t="s">
        <v>1107</v>
      </c>
      <c r="R20" s="246"/>
      <c r="S20" s="27">
        <v>16</v>
      </c>
      <c r="T20" s="27">
        <v>5</v>
      </c>
      <c r="U20" s="27" t="s">
        <v>480</v>
      </c>
    </row>
    <row r="21" spans="1:21" x14ac:dyDescent="0.25">
      <c r="A21" s="38">
        <v>20</v>
      </c>
      <c r="B21" s="95">
        <v>2006</v>
      </c>
      <c r="C21" s="95" t="s">
        <v>980</v>
      </c>
      <c r="D21" s="95" t="s">
        <v>1003</v>
      </c>
      <c r="E21" s="95">
        <v>2006</v>
      </c>
      <c r="F21" s="95" t="s">
        <v>980</v>
      </c>
      <c r="G21" s="95" t="s">
        <v>1058</v>
      </c>
      <c r="H21" s="95"/>
      <c r="I21" s="95">
        <v>13</v>
      </c>
      <c r="J21" s="95">
        <v>4</v>
      </c>
      <c r="K21" s="95" t="s">
        <v>480</v>
      </c>
      <c r="L21" s="27"/>
      <c r="M21" s="27"/>
      <c r="N21" s="27"/>
      <c r="O21" s="27"/>
      <c r="P21" s="27"/>
      <c r="Q21" s="27"/>
      <c r="R21" s="27"/>
      <c r="S21" s="27"/>
      <c r="T21" s="27"/>
      <c r="U21" s="27"/>
    </row>
    <row r="22" spans="1:21" x14ac:dyDescent="0.25">
      <c r="A22" s="10">
        <v>21</v>
      </c>
      <c r="B22" s="51">
        <v>2007</v>
      </c>
      <c r="C22" s="51" t="s">
        <v>977</v>
      </c>
      <c r="D22" s="51" t="s">
        <v>1004</v>
      </c>
      <c r="E22" s="51">
        <v>2007</v>
      </c>
      <c r="F22" s="51" t="s">
        <v>939</v>
      </c>
      <c r="G22" s="51" t="s">
        <v>1056</v>
      </c>
      <c r="H22" s="51"/>
      <c r="I22" s="51">
        <v>13</v>
      </c>
      <c r="J22" s="51">
        <v>3.5</v>
      </c>
      <c r="K22" s="51" t="s">
        <v>480</v>
      </c>
      <c r="L22" s="246">
        <v>41548</v>
      </c>
      <c r="M22" s="246" t="s">
        <v>980</v>
      </c>
      <c r="N22" s="246" t="s">
        <v>1097</v>
      </c>
      <c r="O22" s="246">
        <v>41548</v>
      </c>
      <c r="P22" s="246" t="s">
        <v>980</v>
      </c>
      <c r="Q22" s="246" t="s">
        <v>1108</v>
      </c>
      <c r="R22" s="246"/>
      <c r="S22" s="27">
        <v>13</v>
      </c>
      <c r="T22" s="27">
        <v>3.5</v>
      </c>
      <c r="U22" s="27" t="s">
        <v>662</v>
      </c>
    </row>
    <row r="23" spans="1:21" x14ac:dyDescent="0.25">
      <c r="A23" s="11">
        <v>22</v>
      </c>
      <c r="B23" s="51">
        <v>2001</v>
      </c>
      <c r="C23" s="51" t="s">
        <v>746</v>
      </c>
      <c r="D23" s="51" t="s">
        <v>1005</v>
      </c>
      <c r="E23" s="128">
        <v>2001</v>
      </c>
      <c r="F23" s="404" t="s">
        <v>746</v>
      </c>
      <c r="G23" s="404" t="s">
        <v>1059</v>
      </c>
      <c r="H23" s="128"/>
      <c r="I23" s="51">
        <v>12</v>
      </c>
      <c r="J23" s="51">
        <v>2.5</v>
      </c>
      <c r="K23" s="51" t="s">
        <v>662</v>
      </c>
      <c r="L23" s="27"/>
      <c r="M23" s="27"/>
      <c r="N23" s="27"/>
      <c r="O23" s="27"/>
      <c r="P23" s="27"/>
      <c r="Q23" s="27"/>
      <c r="R23" s="27"/>
      <c r="S23" s="27"/>
      <c r="T23" s="27"/>
      <c r="U23" s="27"/>
    </row>
    <row r="24" spans="1:21" x14ac:dyDescent="0.25">
      <c r="A24" s="10">
        <v>23</v>
      </c>
      <c r="B24" s="51">
        <v>2001</v>
      </c>
      <c r="C24" s="51" t="s">
        <v>979</v>
      </c>
      <c r="D24" s="51" t="s">
        <v>1006</v>
      </c>
      <c r="E24" s="51">
        <v>2002</v>
      </c>
      <c r="F24" s="51" t="s">
        <v>979</v>
      </c>
      <c r="G24" s="51" t="s">
        <v>1060</v>
      </c>
      <c r="H24" s="51"/>
      <c r="I24" s="51">
        <v>14</v>
      </c>
      <c r="J24" s="51">
        <v>3.5</v>
      </c>
      <c r="K24" s="51" t="s">
        <v>478</v>
      </c>
      <c r="L24" s="27"/>
      <c r="M24" s="27"/>
      <c r="N24" s="27"/>
      <c r="O24" s="27"/>
      <c r="P24" s="27"/>
      <c r="Q24" s="27"/>
      <c r="R24" s="27"/>
      <c r="S24" s="27"/>
      <c r="T24" s="27"/>
      <c r="U24" s="27"/>
    </row>
    <row r="25" spans="1:21" x14ac:dyDescent="0.25">
      <c r="A25" s="11">
        <v>24</v>
      </c>
      <c r="B25" s="51">
        <v>2010</v>
      </c>
      <c r="C25" s="51" t="s">
        <v>939</v>
      </c>
      <c r="D25" s="51" t="s">
        <v>1007</v>
      </c>
      <c r="E25" s="51">
        <v>2010</v>
      </c>
      <c r="F25" s="51" t="s">
        <v>939</v>
      </c>
      <c r="G25" s="51" t="s">
        <v>1061</v>
      </c>
      <c r="H25" s="51"/>
      <c r="I25" s="51">
        <v>15</v>
      </c>
      <c r="J25" s="51">
        <v>3.5</v>
      </c>
      <c r="K25" s="51" t="s">
        <v>478</v>
      </c>
      <c r="L25" s="27"/>
      <c r="M25" s="27"/>
      <c r="N25" s="27"/>
      <c r="O25" s="27"/>
      <c r="P25" s="27"/>
      <c r="Q25" s="27"/>
      <c r="R25" s="27"/>
      <c r="S25" s="27"/>
      <c r="T25" s="27"/>
      <c r="U25" s="27"/>
    </row>
    <row r="26" spans="1:21" x14ac:dyDescent="0.25">
      <c r="A26" s="11">
        <v>25</v>
      </c>
      <c r="B26" s="51">
        <v>2010</v>
      </c>
      <c r="C26" s="51" t="s">
        <v>980</v>
      </c>
      <c r="D26" s="51" t="s">
        <v>1008</v>
      </c>
      <c r="E26" s="51">
        <v>2010</v>
      </c>
      <c r="F26" s="51" t="s">
        <v>980</v>
      </c>
      <c r="G26" s="51" t="s">
        <v>1062</v>
      </c>
      <c r="H26" s="51"/>
      <c r="I26" s="51">
        <v>15.5</v>
      </c>
      <c r="J26" s="51">
        <v>3.5</v>
      </c>
      <c r="K26" s="51" t="s">
        <v>480</v>
      </c>
      <c r="L26" s="27"/>
      <c r="M26" s="27"/>
      <c r="N26" s="27"/>
      <c r="O26" s="27"/>
      <c r="P26" s="27"/>
      <c r="Q26" s="27"/>
      <c r="R26" s="27"/>
      <c r="S26" s="27"/>
      <c r="T26" s="27"/>
      <c r="U26" s="27"/>
    </row>
    <row r="27" spans="1:21" x14ac:dyDescent="0.25">
      <c r="A27" s="10">
        <v>26</v>
      </c>
      <c r="B27" s="51">
        <v>1999</v>
      </c>
      <c r="C27" s="51" t="s">
        <v>977</v>
      </c>
      <c r="D27" s="51" t="s">
        <v>1009</v>
      </c>
      <c r="E27" s="51">
        <v>1999</v>
      </c>
      <c r="F27" s="51" t="s">
        <v>977</v>
      </c>
      <c r="G27" s="51" t="s">
        <v>1063</v>
      </c>
      <c r="H27" s="51"/>
      <c r="I27" s="51">
        <v>10</v>
      </c>
      <c r="J27" s="51">
        <v>2.5</v>
      </c>
      <c r="K27" s="51" t="s">
        <v>480</v>
      </c>
      <c r="L27" s="246">
        <v>41516</v>
      </c>
      <c r="M27" s="246" t="s">
        <v>980</v>
      </c>
      <c r="N27" s="246" t="s">
        <v>1095</v>
      </c>
      <c r="O27" s="246">
        <v>41516</v>
      </c>
      <c r="P27" s="246" t="s">
        <v>980</v>
      </c>
      <c r="Q27" s="246" t="s">
        <v>1109</v>
      </c>
      <c r="R27" s="246"/>
      <c r="S27" s="27">
        <v>17</v>
      </c>
      <c r="T27" s="27">
        <v>3</v>
      </c>
      <c r="U27" s="27" t="s">
        <v>480</v>
      </c>
    </row>
    <row r="28" spans="1:21" x14ac:dyDescent="0.25">
      <c r="A28" s="10">
        <v>27</v>
      </c>
      <c r="B28" s="51" t="s">
        <v>106</v>
      </c>
      <c r="C28" s="51" t="s">
        <v>980</v>
      </c>
      <c r="D28" s="51" t="s">
        <v>1010</v>
      </c>
      <c r="E28" s="51"/>
      <c r="F28" s="51"/>
      <c r="G28" s="51"/>
      <c r="H28" s="51"/>
      <c r="I28" s="51">
        <v>12</v>
      </c>
      <c r="J28" s="51">
        <v>5</v>
      </c>
      <c r="K28" s="51" t="s">
        <v>478</v>
      </c>
      <c r="L28" s="27"/>
      <c r="M28" s="27"/>
      <c r="N28" s="27"/>
      <c r="O28" s="27"/>
      <c r="P28" s="27"/>
      <c r="Q28" s="27"/>
      <c r="R28" s="27"/>
      <c r="S28" s="27"/>
      <c r="T28" s="27"/>
      <c r="U28" s="27"/>
    </row>
    <row r="29" spans="1:21" x14ac:dyDescent="0.25">
      <c r="A29" s="10">
        <v>28</v>
      </c>
      <c r="B29" s="51">
        <v>1999</v>
      </c>
      <c r="C29" s="51" t="s">
        <v>939</v>
      </c>
      <c r="D29" s="51" t="s">
        <v>1011</v>
      </c>
      <c r="E29" s="51">
        <v>1999</v>
      </c>
      <c r="F29" s="51" t="s">
        <v>939</v>
      </c>
      <c r="G29" s="51" t="s">
        <v>1064</v>
      </c>
      <c r="H29" s="51"/>
      <c r="I29" s="245">
        <v>10</v>
      </c>
      <c r="J29" s="245">
        <v>5</v>
      </c>
      <c r="K29" s="51" t="s">
        <v>663</v>
      </c>
      <c r="L29" s="285">
        <v>42465</v>
      </c>
      <c r="M29" s="27"/>
      <c r="N29" s="27"/>
      <c r="O29" s="285">
        <v>42465</v>
      </c>
      <c r="P29" s="27"/>
      <c r="Q29" s="27"/>
      <c r="R29" s="27"/>
      <c r="S29" s="27">
        <v>18</v>
      </c>
      <c r="T29" s="27">
        <v>5</v>
      </c>
      <c r="U29" s="27" t="s">
        <v>976</v>
      </c>
    </row>
    <row r="30" spans="1:21" x14ac:dyDescent="0.25">
      <c r="A30" s="10">
        <v>29</v>
      </c>
      <c r="B30" s="51">
        <v>1985</v>
      </c>
      <c r="C30" s="51" t="s">
        <v>978</v>
      </c>
      <c r="D30" s="51" t="s">
        <v>1012</v>
      </c>
      <c r="E30" s="51">
        <v>1985</v>
      </c>
      <c r="F30" s="51" t="s">
        <v>746</v>
      </c>
      <c r="G30" s="51" t="s">
        <v>1065</v>
      </c>
      <c r="H30" s="51"/>
      <c r="I30" s="51" t="s">
        <v>302</v>
      </c>
      <c r="J30" s="51">
        <v>2.5</v>
      </c>
      <c r="K30" s="51" t="s">
        <v>682</v>
      </c>
      <c r="L30" s="246">
        <v>42165</v>
      </c>
      <c r="M30" s="214"/>
      <c r="N30" s="214"/>
      <c r="O30" s="214">
        <v>42165</v>
      </c>
      <c r="P30" s="214"/>
      <c r="Q30" s="214"/>
      <c r="R30" s="214"/>
      <c r="S30" s="27">
        <v>14</v>
      </c>
      <c r="T30" s="27">
        <v>3</v>
      </c>
      <c r="U30" s="27" t="s">
        <v>478</v>
      </c>
    </row>
    <row r="31" spans="1:21" x14ac:dyDescent="0.25">
      <c r="A31" s="10">
        <v>30</v>
      </c>
      <c r="B31" s="51">
        <v>2003</v>
      </c>
      <c r="C31" s="51" t="s">
        <v>811</v>
      </c>
      <c r="D31" s="51" t="s">
        <v>1013</v>
      </c>
      <c r="E31" s="51">
        <v>2007</v>
      </c>
      <c r="F31" s="51" t="s">
        <v>811</v>
      </c>
      <c r="G31" s="51" t="s">
        <v>1066</v>
      </c>
      <c r="H31" s="51"/>
      <c r="I31" s="51">
        <v>13</v>
      </c>
      <c r="J31" s="51">
        <v>3</v>
      </c>
      <c r="K31" s="51" t="s">
        <v>478</v>
      </c>
      <c r="L31" s="246">
        <v>41527</v>
      </c>
      <c r="M31" s="246" t="s">
        <v>980</v>
      </c>
      <c r="N31" s="246" t="s">
        <v>1095</v>
      </c>
      <c r="O31" s="246">
        <v>41527</v>
      </c>
      <c r="P31" s="246" t="s">
        <v>980</v>
      </c>
      <c r="Q31" s="246" t="s">
        <v>1109</v>
      </c>
      <c r="R31" s="246"/>
      <c r="S31" s="27">
        <v>17</v>
      </c>
      <c r="T31" s="27">
        <v>3</v>
      </c>
      <c r="U31" s="27" t="s">
        <v>480</v>
      </c>
    </row>
    <row r="32" spans="1:21" x14ac:dyDescent="0.25">
      <c r="A32" s="37">
        <v>31</v>
      </c>
      <c r="B32" s="95">
        <v>2003</v>
      </c>
      <c r="C32" s="51" t="s">
        <v>977</v>
      </c>
      <c r="D32" s="51" t="s">
        <v>1014</v>
      </c>
      <c r="E32" s="95">
        <v>2002</v>
      </c>
      <c r="F32" s="51" t="s">
        <v>977</v>
      </c>
      <c r="G32" s="51" t="s">
        <v>1067</v>
      </c>
      <c r="H32" s="95"/>
      <c r="I32" s="95">
        <v>14</v>
      </c>
      <c r="J32" s="95">
        <v>2.5</v>
      </c>
      <c r="K32" s="95" t="s">
        <v>478</v>
      </c>
      <c r="L32" s="27"/>
      <c r="M32" s="27"/>
      <c r="N32" s="27"/>
      <c r="O32" s="27"/>
      <c r="P32" s="27"/>
      <c r="Q32" s="27"/>
      <c r="R32" s="27"/>
      <c r="S32" s="27"/>
      <c r="T32" s="27"/>
      <c r="U32" s="27"/>
    </row>
    <row r="33" spans="1:21" x14ac:dyDescent="0.25">
      <c r="A33" s="38">
        <v>32</v>
      </c>
      <c r="B33" s="95">
        <v>2004</v>
      </c>
      <c r="C33" s="95" t="s">
        <v>977</v>
      </c>
      <c r="D33" s="95" t="s">
        <v>1015</v>
      </c>
      <c r="E33" s="95">
        <v>2005</v>
      </c>
      <c r="F33" s="95" t="s">
        <v>977</v>
      </c>
      <c r="G33" s="95" t="s">
        <v>1068</v>
      </c>
      <c r="H33" s="95"/>
      <c r="I33" s="95">
        <v>10</v>
      </c>
      <c r="J33" s="95">
        <v>4</v>
      </c>
      <c r="K33" s="95" t="s">
        <v>480</v>
      </c>
      <c r="L33" s="27"/>
      <c r="M33" s="27"/>
      <c r="N33" s="27"/>
      <c r="O33" s="27"/>
      <c r="P33" s="27"/>
      <c r="Q33" s="27"/>
      <c r="R33" s="27"/>
      <c r="S33" s="27"/>
      <c r="T33" s="27"/>
      <c r="U33" s="27"/>
    </row>
    <row r="34" spans="1:21" x14ac:dyDescent="0.25">
      <c r="A34" s="10">
        <v>33</v>
      </c>
      <c r="B34" s="51" t="s">
        <v>107</v>
      </c>
      <c r="C34" s="51" t="s">
        <v>811</v>
      </c>
      <c r="D34" s="51" t="s">
        <v>1016</v>
      </c>
      <c r="E34" s="51"/>
      <c r="F34" s="51"/>
      <c r="G34" s="51"/>
      <c r="H34" s="51"/>
      <c r="I34" s="51">
        <v>12.6</v>
      </c>
      <c r="J34" s="51">
        <v>3</v>
      </c>
      <c r="K34" s="51" t="s">
        <v>478</v>
      </c>
      <c r="L34" s="285">
        <v>41829</v>
      </c>
      <c r="M34" s="285" t="s">
        <v>746</v>
      </c>
      <c r="N34" s="285" t="s">
        <v>1098</v>
      </c>
      <c r="O34" s="285">
        <v>41829</v>
      </c>
      <c r="P34" s="285"/>
      <c r="Q34" s="285"/>
      <c r="R34" s="285"/>
      <c r="S34" s="27">
        <v>16</v>
      </c>
      <c r="T34" s="27">
        <v>3</v>
      </c>
      <c r="U34" s="27" t="s">
        <v>900</v>
      </c>
    </row>
    <row r="35" spans="1:21" x14ac:dyDescent="0.25">
      <c r="A35" s="10">
        <v>34</v>
      </c>
      <c r="B35" s="51">
        <v>2011</v>
      </c>
      <c r="C35" s="51" t="s">
        <v>939</v>
      </c>
      <c r="D35" s="51" t="s">
        <v>1017</v>
      </c>
      <c r="E35" s="51">
        <v>2011</v>
      </c>
      <c r="F35" s="51" t="s">
        <v>939</v>
      </c>
      <c r="G35" s="51" t="s">
        <v>1069</v>
      </c>
      <c r="H35" s="51"/>
      <c r="I35" s="51">
        <v>15</v>
      </c>
      <c r="J35" s="51">
        <v>3</v>
      </c>
      <c r="K35" s="51" t="s">
        <v>478</v>
      </c>
      <c r="L35" s="27"/>
      <c r="M35" s="27"/>
      <c r="N35" s="27"/>
      <c r="O35" s="27"/>
      <c r="P35" s="27"/>
      <c r="Q35" s="27"/>
      <c r="R35" s="27"/>
      <c r="S35" s="27"/>
      <c r="T35" s="27"/>
      <c r="U35" s="27"/>
    </row>
    <row r="36" spans="1:21" x14ac:dyDescent="0.25">
      <c r="A36" s="10">
        <v>35</v>
      </c>
      <c r="B36" s="51">
        <v>1993</v>
      </c>
      <c r="C36" s="51" t="s">
        <v>811</v>
      </c>
      <c r="D36" s="51" t="s">
        <v>1018</v>
      </c>
      <c r="E36" s="51">
        <v>1998</v>
      </c>
      <c r="F36" s="51" t="s">
        <v>811</v>
      </c>
      <c r="G36" s="51" t="s">
        <v>1070</v>
      </c>
      <c r="H36" s="51"/>
      <c r="I36" s="51" t="s">
        <v>302</v>
      </c>
      <c r="J36" s="51">
        <v>3.5</v>
      </c>
      <c r="K36" s="51" t="s">
        <v>478</v>
      </c>
      <c r="L36" s="246">
        <v>42196</v>
      </c>
      <c r="M36" s="246"/>
      <c r="N36" s="246"/>
      <c r="O36" s="246">
        <v>42196</v>
      </c>
      <c r="P36" s="246"/>
      <c r="Q36" s="246"/>
      <c r="R36" s="246"/>
      <c r="S36" s="27">
        <v>16</v>
      </c>
      <c r="T36" s="27">
        <v>3.5</v>
      </c>
      <c r="U36" s="27" t="s">
        <v>478</v>
      </c>
    </row>
    <row r="37" spans="1:21" x14ac:dyDescent="0.25">
      <c r="A37" s="37">
        <v>36</v>
      </c>
      <c r="B37" s="95">
        <v>2005</v>
      </c>
      <c r="C37" s="95"/>
      <c r="D37" s="95" t="s">
        <v>1019</v>
      </c>
      <c r="E37" s="95">
        <v>2001</v>
      </c>
      <c r="F37" s="95"/>
      <c r="G37" s="95" t="s">
        <v>1071</v>
      </c>
      <c r="H37" s="95"/>
      <c r="I37" s="95" t="s">
        <v>302</v>
      </c>
      <c r="J37" s="95">
        <v>2.5</v>
      </c>
      <c r="K37" s="51" t="s">
        <v>478</v>
      </c>
      <c r="L37" s="27"/>
      <c r="M37" s="27"/>
      <c r="N37" s="27"/>
      <c r="O37" s="27"/>
      <c r="P37" s="27"/>
      <c r="Q37" s="27"/>
      <c r="R37" s="27"/>
      <c r="S37" s="27"/>
      <c r="T37" s="27"/>
      <c r="U37" s="27"/>
    </row>
    <row r="38" spans="1:21" x14ac:dyDescent="0.25">
      <c r="A38" s="10">
        <v>37</v>
      </c>
      <c r="B38" s="51">
        <v>2004</v>
      </c>
      <c r="C38" s="51" t="s">
        <v>982</v>
      </c>
      <c r="D38" s="51" t="s">
        <v>1020</v>
      </c>
      <c r="E38" s="51">
        <v>1992</v>
      </c>
      <c r="F38" s="51" t="s">
        <v>980</v>
      </c>
      <c r="G38" s="51" t="s">
        <v>1072</v>
      </c>
      <c r="H38" s="51"/>
      <c r="I38" s="51" t="s">
        <v>302</v>
      </c>
      <c r="J38" s="51">
        <v>2.5</v>
      </c>
      <c r="K38" s="51" t="s">
        <v>480</v>
      </c>
      <c r="L38" s="246">
        <v>41515</v>
      </c>
      <c r="M38" s="246" t="s">
        <v>980</v>
      </c>
      <c r="N38" s="246" t="s">
        <v>1095</v>
      </c>
      <c r="O38" s="246">
        <v>41515</v>
      </c>
      <c r="P38" s="246" t="s">
        <v>980</v>
      </c>
      <c r="Q38" s="246" t="s">
        <v>1109</v>
      </c>
      <c r="R38" s="246"/>
      <c r="S38" s="27">
        <v>17</v>
      </c>
      <c r="T38" s="27">
        <v>3</v>
      </c>
      <c r="U38" s="27" t="s">
        <v>480</v>
      </c>
    </row>
    <row r="39" spans="1:21" x14ac:dyDescent="0.25">
      <c r="A39" s="10">
        <v>38</v>
      </c>
      <c r="B39" s="51">
        <v>2006</v>
      </c>
      <c r="C39" s="51" t="s">
        <v>746</v>
      </c>
      <c r="D39" s="51" t="s">
        <v>1021</v>
      </c>
      <c r="E39" s="51">
        <v>2006</v>
      </c>
      <c r="F39" s="51" t="s">
        <v>746</v>
      </c>
      <c r="G39" s="51" t="s">
        <v>1073</v>
      </c>
      <c r="H39" s="51"/>
      <c r="I39" s="51">
        <v>13</v>
      </c>
      <c r="J39" s="51">
        <v>3.5</v>
      </c>
      <c r="K39" s="51" t="s">
        <v>480</v>
      </c>
      <c r="L39" s="27"/>
      <c r="M39" s="27"/>
      <c r="N39" s="27"/>
      <c r="O39" s="27"/>
      <c r="P39" s="27"/>
      <c r="Q39" s="27"/>
      <c r="R39" s="27"/>
      <c r="S39" s="27"/>
      <c r="T39" s="27"/>
      <c r="U39" s="27"/>
    </row>
    <row r="40" spans="1:21" x14ac:dyDescent="0.25">
      <c r="A40" s="10">
        <v>39</v>
      </c>
      <c r="B40" s="51">
        <v>2006</v>
      </c>
      <c r="C40" s="51" t="s">
        <v>977</v>
      </c>
      <c r="D40" s="51" t="s">
        <v>1022</v>
      </c>
      <c r="E40" s="51">
        <v>2006</v>
      </c>
      <c r="F40" s="51" t="s">
        <v>977</v>
      </c>
      <c r="G40" s="51" t="s">
        <v>1074</v>
      </c>
      <c r="H40" s="51"/>
      <c r="I40" s="51">
        <v>14</v>
      </c>
      <c r="J40" s="51">
        <v>3</v>
      </c>
      <c r="K40" s="51" t="s">
        <v>478</v>
      </c>
      <c r="L40" s="246">
        <v>41520</v>
      </c>
      <c r="M40" s="246" t="s">
        <v>980</v>
      </c>
      <c r="N40" s="246" t="s">
        <v>1095</v>
      </c>
      <c r="O40" s="246">
        <v>41520</v>
      </c>
      <c r="P40" s="246" t="s">
        <v>980</v>
      </c>
      <c r="Q40" s="246" t="s">
        <v>1109</v>
      </c>
      <c r="R40" s="246"/>
      <c r="S40" s="27">
        <v>17</v>
      </c>
      <c r="T40" s="27">
        <v>3</v>
      </c>
      <c r="U40" s="27" t="s">
        <v>480</v>
      </c>
    </row>
    <row r="41" spans="1:21" x14ac:dyDescent="0.25">
      <c r="A41" s="10">
        <v>40</v>
      </c>
      <c r="B41" s="51">
        <v>1993</v>
      </c>
      <c r="C41" s="51" t="s">
        <v>746</v>
      </c>
      <c r="D41" s="51" t="s">
        <v>1023</v>
      </c>
      <c r="E41" s="51">
        <v>2003</v>
      </c>
      <c r="F41" s="51" t="s">
        <v>951</v>
      </c>
      <c r="G41" s="51" t="s">
        <v>1075</v>
      </c>
      <c r="H41" s="51"/>
      <c r="I41" s="51" t="s">
        <v>661</v>
      </c>
      <c r="J41" s="51">
        <v>3.5</v>
      </c>
      <c r="K41" s="51" t="s">
        <v>478</v>
      </c>
      <c r="L41" s="246">
        <v>41530</v>
      </c>
      <c r="M41" s="246" t="s">
        <v>980</v>
      </c>
      <c r="N41" s="246" t="s">
        <v>1095</v>
      </c>
      <c r="O41" s="246">
        <v>41530</v>
      </c>
      <c r="P41" s="246" t="s">
        <v>980</v>
      </c>
      <c r="Q41" s="246" t="s">
        <v>1109</v>
      </c>
      <c r="R41" s="246"/>
      <c r="S41" s="27">
        <v>17</v>
      </c>
      <c r="T41" s="27">
        <v>3</v>
      </c>
      <c r="U41" s="27" t="s">
        <v>480</v>
      </c>
    </row>
    <row r="42" spans="1:21" x14ac:dyDescent="0.25">
      <c r="A42" s="10">
        <v>41</v>
      </c>
      <c r="B42" s="51">
        <v>2007</v>
      </c>
      <c r="C42" s="51" t="s">
        <v>983</v>
      </c>
      <c r="D42" s="51" t="s">
        <v>1024</v>
      </c>
      <c r="E42" s="51">
        <v>2007</v>
      </c>
      <c r="F42" s="51" t="s">
        <v>983</v>
      </c>
      <c r="G42" s="51" t="s">
        <v>1076</v>
      </c>
      <c r="H42" s="51"/>
      <c r="I42" s="51">
        <v>18</v>
      </c>
      <c r="J42" s="51">
        <v>3.5</v>
      </c>
      <c r="K42" s="51" t="s">
        <v>664</v>
      </c>
      <c r="L42" s="27"/>
      <c r="M42" s="27"/>
      <c r="N42" s="27"/>
      <c r="O42" s="27"/>
      <c r="P42" s="27"/>
      <c r="Q42" s="27"/>
      <c r="R42" s="27"/>
      <c r="S42" s="27"/>
      <c r="T42" s="27"/>
      <c r="U42" s="27"/>
    </row>
    <row r="43" spans="1:21" x14ac:dyDescent="0.25">
      <c r="A43" s="10">
        <v>42</v>
      </c>
      <c r="B43" s="51">
        <v>2002</v>
      </c>
      <c r="C43" s="51" t="s">
        <v>947</v>
      </c>
      <c r="D43" s="51" t="s">
        <v>1025</v>
      </c>
      <c r="E43" s="51">
        <v>2002</v>
      </c>
      <c r="F43" s="51" t="s">
        <v>947</v>
      </c>
      <c r="G43" s="51" t="s">
        <v>1077</v>
      </c>
      <c r="H43" s="51"/>
      <c r="I43" s="51">
        <v>10</v>
      </c>
      <c r="J43" s="51">
        <v>3</v>
      </c>
      <c r="K43" s="51" t="s">
        <v>478</v>
      </c>
      <c r="L43" s="27"/>
      <c r="M43" s="27"/>
      <c r="N43" s="27"/>
      <c r="O43" s="27"/>
      <c r="P43" s="27"/>
      <c r="Q43" s="27"/>
      <c r="R43" s="27"/>
      <c r="S43" s="27"/>
      <c r="T43" s="27"/>
      <c r="U43" s="27"/>
    </row>
    <row r="44" spans="1:21" x14ac:dyDescent="0.25">
      <c r="A44" s="10">
        <v>43</v>
      </c>
      <c r="B44" s="51">
        <v>1999</v>
      </c>
      <c r="C44" s="51" t="s">
        <v>947</v>
      </c>
      <c r="D44" s="51" t="s">
        <v>1026</v>
      </c>
      <c r="E44" s="51">
        <v>1999</v>
      </c>
      <c r="F44" s="51" t="s">
        <v>947</v>
      </c>
      <c r="G44" s="51" t="s">
        <v>1078</v>
      </c>
      <c r="H44" s="51"/>
      <c r="I44" s="51">
        <v>10</v>
      </c>
      <c r="J44" s="51">
        <v>2.5</v>
      </c>
      <c r="K44" s="51" t="s">
        <v>478</v>
      </c>
      <c r="L44" s="27"/>
      <c r="M44" s="27"/>
      <c r="N44" s="27"/>
      <c r="O44" s="27"/>
      <c r="P44" s="27"/>
      <c r="Q44" s="27"/>
      <c r="R44" s="27"/>
      <c r="S44" s="27"/>
      <c r="T44" s="27"/>
      <c r="U44" s="27"/>
    </row>
    <row r="45" spans="1:21" x14ac:dyDescent="0.25">
      <c r="A45" s="10">
        <v>44</v>
      </c>
      <c r="B45" s="51">
        <v>1998</v>
      </c>
      <c r="C45" s="51" t="s">
        <v>983</v>
      </c>
      <c r="D45" s="51" t="s">
        <v>1027</v>
      </c>
      <c r="E45" s="51">
        <v>1998</v>
      </c>
      <c r="F45" s="51" t="s">
        <v>983</v>
      </c>
      <c r="G45" s="51" t="s">
        <v>1079</v>
      </c>
      <c r="H45" s="51"/>
      <c r="I45" s="51">
        <v>10</v>
      </c>
      <c r="J45" s="51">
        <v>4</v>
      </c>
      <c r="K45" s="51" t="s">
        <v>478</v>
      </c>
      <c r="L45" s="27"/>
      <c r="M45" s="27"/>
      <c r="N45" s="27"/>
      <c r="O45" s="27"/>
      <c r="P45" s="27"/>
      <c r="Q45" s="27"/>
      <c r="R45" s="27"/>
      <c r="S45" s="27"/>
      <c r="T45" s="27"/>
      <c r="U45" s="27"/>
    </row>
    <row r="46" spans="1:21" x14ac:dyDescent="0.25">
      <c r="A46" s="10">
        <v>45</v>
      </c>
      <c r="B46" s="51">
        <v>2006</v>
      </c>
      <c r="C46" s="51" t="s">
        <v>746</v>
      </c>
      <c r="D46" s="51" t="s">
        <v>1028</v>
      </c>
      <c r="E46" s="51">
        <v>2006</v>
      </c>
      <c r="F46" s="51" t="s">
        <v>746</v>
      </c>
      <c r="G46" s="51" t="s">
        <v>1080</v>
      </c>
      <c r="H46" s="51"/>
      <c r="I46" s="51">
        <v>13</v>
      </c>
      <c r="J46" s="51">
        <v>2.5</v>
      </c>
      <c r="K46" s="51" t="s">
        <v>478</v>
      </c>
      <c r="L46" s="27"/>
      <c r="M46" s="27"/>
      <c r="N46" s="27"/>
      <c r="O46" s="27"/>
      <c r="P46" s="27"/>
      <c r="Q46" s="27"/>
      <c r="R46" s="27"/>
      <c r="S46" s="27"/>
      <c r="T46" s="27"/>
      <c r="U46" s="27"/>
    </row>
    <row r="47" spans="1:21" x14ac:dyDescent="0.25">
      <c r="A47" s="10">
        <v>46</v>
      </c>
      <c r="B47" s="51">
        <v>1999</v>
      </c>
      <c r="C47" s="51" t="s">
        <v>328</v>
      </c>
      <c r="D47" s="51" t="s">
        <v>1029</v>
      </c>
      <c r="E47" s="51">
        <v>1999</v>
      </c>
      <c r="F47" s="51" t="s">
        <v>328</v>
      </c>
      <c r="G47" s="51" t="s">
        <v>1081</v>
      </c>
      <c r="H47" s="51"/>
      <c r="I47" s="51">
        <v>10</v>
      </c>
      <c r="J47" s="51">
        <v>3.5</v>
      </c>
      <c r="K47" s="51" t="s">
        <v>478</v>
      </c>
      <c r="L47" s="378"/>
      <c r="M47" s="378"/>
      <c r="N47" s="378"/>
      <c r="O47" s="378"/>
      <c r="P47" s="378"/>
      <c r="Q47" s="378"/>
      <c r="R47" s="378"/>
      <c r="S47" s="27"/>
      <c r="T47" s="27"/>
      <c r="U47" s="27"/>
    </row>
    <row r="48" spans="1:21" x14ac:dyDescent="0.25">
      <c r="A48" s="10">
        <v>47</v>
      </c>
      <c r="B48" s="51">
        <v>1999</v>
      </c>
      <c r="C48" s="51" t="s">
        <v>984</v>
      </c>
      <c r="D48" s="51" t="s">
        <v>1030</v>
      </c>
      <c r="E48" s="51">
        <v>2004</v>
      </c>
      <c r="F48" s="51" t="s">
        <v>978</v>
      </c>
      <c r="G48" s="51" t="s">
        <v>1082</v>
      </c>
      <c r="H48" s="51"/>
      <c r="I48" s="51" t="s">
        <v>302</v>
      </c>
      <c r="J48" s="51">
        <v>2.5</v>
      </c>
      <c r="K48" s="51" t="s">
        <v>478</v>
      </c>
      <c r="L48" s="378">
        <v>41760</v>
      </c>
      <c r="M48" s="378"/>
      <c r="N48" s="378"/>
      <c r="O48" s="27" t="s">
        <v>6</v>
      </c>
      <c r="P48" s="27"/>
      <c r="Q48" s="27"/>
      <c r="R48" s="27"/>
      <c r="S48" s="27" t="s">
        <v>302</v>
      </c>
      <c r="T48" s="27">
        <v>2.5</v>
      </c>
      <c r="U48" s="27" t="s">
        <v>478</v>
      </c>
    </row>
    <row r="49" spans="1:21" x14ac:dyDescent="0.25">
      <c r="A49" s="10">
        <v>48</v>
      </c>
      <c r="B49" s="51" t="s">
        <v>286</v>
      </c>
      <c r="C49" s="51" t="s">
        <v>811</v>
      </c>
      <c r="D49" s="51" t="s">
        <v>1031</v>
      </c>
      <c r="E49" s="51"/>
      <c r="F49" s="51"/>
      <c r="G49" s="51"/>
      <c r="H49" s="51"/>
      <c r="I49" s="51">
        <v>13</v>
      </c>
      <c r="J49" s="51">
        <v>3</v>
      </c>
      <c r="K49" s="51" t="s">
        <v>478</v>
      </c>
      <c r="L49" s="27"/>
      <c r="M49" s="27"/>
      <c r="N49" s="27"/>
      <c r="O49" s="27"/>
      <c r="P49" s="27"/>
      <c r="Q49" s="27"/>
      <c r="R49" s="27"/>
      <c r="S49" s="27"/>
      <c r="T49" s="27"/>
      <c r="U49" s="27"/>
    </row>
    <row r="50" spans="1:21" x14ac:dyDescent="0.25">
      <c r="A50" s="10">
        <v>49</v>
      </c>
      <c r="B50" s="51">
        <v>2004</v>
      </c>
      <c r="C50" s="51" t="s">
        <v>939</v>
      </c>
      <c r="D50" s="51" t="s">
        <v>989</v>
      </c>
      <c r="E50" s="51">
        <v>2004</v>
      </c>
      <c r="F50" s="51" t="s">
        <v>939</v>
      </c>
      <c r="G50" s="51" t="s">
        <v>1083</v>
      </c>
      <c r="H50" s="51"/>
      <c r="I50" s="51">
        <v>17</v>
      </c>
      <c r="J50" s="51">
        <v>4</v>
      </c>
      <c r="K50" s="51" t="s">
        <v>664</v>
      </c>
      <c r="L50" s="378">
        <v>41913</v>
      </c>
      <c r="M50" s="378" t="s">
        <v>983</v>
      </c>
      <c r="N50" s="378" t="s">
        <v>1099</v>
      </c>
      <c r="O50" s="378">
        <v>41913</v>
      </c>
      <c r="P50" s="378" t="s">
        <v>983</v>
      </c>
      <c r="Q50" s="378" t="s">
        <v>1110</v>
      </c>
      <c r="R50" s="378"/>
      <c r="S50" s="27" t="s">
        <v>390</v>
      </c>
      <c r="T50" s="27" t="s">
        <v>390</v>
      </c>
      <c r="U50" s="27" t="s">
        <v>390</v>
      </c>
    </row>
    <row r="51" spans="1:21" x14ac:dyDescent="0.25">
      <c r="A51" s="10">
        <v>50</v>
      </c>
      <c r="B51" s="51">
        <v>2005</v>
      </c>
      <c r="C51" s="51" t="s">
        <v>947</v>
      </c>
      <c r="D51" s="51" t="s">
        <v>1032</v>
      </c>
      <c r="E51" s="51">
        <v>2005</v>
      </c>
      <c r="F51" s="51" t="s">
        <v>947</v>
      </c>
      <c r="G51" s="51" t="s">
        <v>1084</v>
      </c>
      <c r="H51" s="51"/>
      <c r="I51" s="51">
        <v>14</v>
      </c>
      <c r="J51" s="51">
        <v>4</v>
      </c>
      <c r="K51" s="51" t="s">
        <v>896</v>
      </c>
      <c r="L51" s="27"/>
      <c r="M51" s="27"/>
      <c r="N51" s="27"/>
      <c r="O51" s="27"/>
      <c r="P51" s="27"/>
      <c r="Q51" s="27"/>
      <c r="R51" s="27"/>
      <c r="S51" s="27"/>
      <c r="T51" s="27"/>
      <c r="U51" s="27"/>
    </row>
    <row r="52" spans="1:21" x14ac:dyDescent="0.25">
      <c r="A52" s="10">
        <v>51</v>
      </c>
      <c r="B52" s="51">
        <v>1994</v>
      </c>
      <c r="C52" s="51" t="s">
        <v>985</v>
      </c>
      <c r="D52" s="51"/>
      <c r="E52" s="51">
        <v>1994</v>
      </c>
      <c r="F52" s="51" t="s">
        <v>986</v>
      </c>
      <c r="G52" s="51" t="s">
        <v>1085</v>
      </c>
      <c r="H52" s="51"/>
      <c r="I52" s="51">
        <v>10</v>
      </c>
      <c r="J52" s="51">
        <v>3.5</v>
      </c>
      <c r="K52" s="51" t="s">
        <v>683</v>
      </c>
      <c r="L52" s="246">
        <v>41513</v>
      </c>
      <c r="M52" s="246" t="s">
        <v>980</v>
      </c>
      <c r="N52" s="246" t="s">
        <v>1008</v>
      </c>
      <c r="O52" s="246">
        <v>41513</v>
      </c>
      <c r="P52" s="246" t="s">
        <v>980</v>
      </c>
      <c r="Q52" s="246" t="s">
        <v>1102</v>
      </c>
      <c r="R52" s="246"/>
      <c r="S52" s="27">
        <v>16</v>
      </c>
      <c r="T52" s="27">
        <v>4</v>
      </c>
      <c r="U52" s="27" t="s">
        <v>480</v>
      </c>
    </row>
    <row r="53" spans="1:21" x14ac:dyDescent="0.25">
      <c r="A53" s="10">
        <v>52</v>
      </c>
      <c r="B53" s="51">
        <v>2012</v>
      </c>
      <c r="C53" s="51" t="s">
        <v>977</v>
      </c>
      <c r="D53" s="51" t="s">
        <v>1033</v>
      </c>
      <c r="E53" s="51">
        <v>2012</v>
      </c>
      <c r="F53" s="51"/>
      <c r="G53" s="51" t="s">
        <v>1086</v>
      </c>
      <c r="H53" s="51"/>
      <c r="I53" s="51">
        <v>13</v>
      </c>
      <c r="J53" s="51">
        <v>3</v>
      </c>
      <c r="K53" s="51" t="s">
        <v>480</v>
      </c>
      <c r="L53" s="27"/>
      <c r="M53" s="27"/>
      <c r="N53" s="27"/>
      <c r="O53" s="27"/>
      <c r="P53" s="27"/>
      <c r="Q53" s="27"/>
      <c r="R53" s="27"/>
      <c r="S53" s="27"/>
      <c r="T53" s="27"/>
      <c r="U53" s="27"/>
    </row>
    <row r="54" spans="1:21" x14ac:dyDescent="0.25">
      <c r="A54" s="10">
        <v>53</v>
      </c>
      <c r="B54" s="51">
        <v>2012</v>
      </c>
      <c r="C54" s="51" t="s">
        <v>980</v>
      </c>
      <c r="D54" s="51" t="s">
        <v>1034</v>
      </c>
      <c r="E54" s="51">
        <v>2012</v>
      </c>
      <c r="F54" s="51" t="s">
        <v>980</v>
      </c>
      <c r="G54" s="51" t="s">
        <v>1087</v>
      </c>
      <c r="H54" s="51"/>
      <c r="I54" s="51">
        <v>20.5</v>
      </c>
      <c r="J54" s="51">
        <v>3</v>
      </c>
      <c r="K54" s="51" t="s">
        <v>665</v>
      </c>
      <c r="L54" s="27"/>
      <c r="M54" s="27"/>
      <c r="N54" s="27"/>
      <c r="O54" s="27"/>
      <c r="P54" s="27"/>
      <c r="Q54" s="27"/>
      <c r="R54" s="27"/>
      <c r="S54" s="27"/>
      <c r="T54" s="27"/>
      <c r="U54" s="27"/>
    </row>
    <row r="55" spans="1:21" x14ac:dyDescent="0.25">
      <c r="A55" s="10">
        <v>54</v>
      </c>
      <c r="B55" s="51">
        <v>1999</v>
      </c>
      <c r="C55" s="51" t="s">
        <v>953</v>
      </c>
      <c r="D55" s="51" t="s">
        <v>952</v>
      </c>
      <c r="E55" s="51">
        <v>1999</v>
      </c>
      <c r="F55" s="51" t="s">
        <v>951</v>
      </c>
      <c r="G55" s="51" t="s">
        <v>954</v>
      </c>
      <c r="H55" s="51">
        <v>7.5</v>
      </c>
      <c r="I55" s="51">
        <v>11</v>
      </c>
      <c r="J55" s="51">
        <v>2.5</v>
      </c>
      <c r="K55" s="51" t="s">
        <v>480</v>
      </c>
      <c r="L55" s="27"/>
      <c r="M55" s="27"/>
      <c r="N55" s="27"/>
      <c r="O55" s="27"/>
      <c r="P55" s="27"/>
      <c r="Q55" s="27"/>
      <c r="R55" s="27"/>
      <c r="S55" s="27"/>
      <c r="T55" s="27"/>
      <c r="U55" s="27"/>
    </row>
    <row r="56" spans="1:21" x14ac:dyDescent="0.25">
      <c r="A56" s="38">
        <v>55</v>
      </c>
      <c r="B56" s="95">
        <v>2006</v>
      </c>
      <c r="C56" s="95" t="s">
        <v>345</v>
      </c>
      <c r="D56" s="95" t="s">
        <v>1035</v>
      </c>
      <c r="E56" s="95">
        <v>2006</v>
      </c>
      <c r="F56" s="95" t="s">
        <v>345</v>
      </c>
      <c r="G56" s="95" t="s">
        <v>1088</v>
      </c>
      <c r="H56" s="95"/>
      <c r="I56" s="95">
        <v>14</v>
      </c>
      <c r="J56" s="95">
        <v>3</v>
      </c>
      <c r="K56" s="95" t="s">
        <v>480</v>
      </c>
      <c r="L56" s="27"/>
      <c r="M56" s="27"/>
      <c r="N56" s="27"/>
      <c r="O56" s="27"/>
      <c r="P56" s="27"/>
      <c r="Q56" s="27"/>
      <c r="R56" s="27"/>
      <c r="S56" s="27"/>
      <c r="T56" s="27"/>
      <c r="U56" s="27"/>
    </row>
    <row r="57" spans="1:21" x14ac:dyDescent="0.25">
      <c r="A57" s="11">
        <v>56</v>
      </c>
      <c r="B57" s="51">
        <v>2005</v>
      </c>
      <c r="C57" s="51" t="s">
        <v>986</v>
      </c>
      <c r="D57" s="51" t="s">
        <v>1036</v>
      </c>
      <c r="E57" s="51">
        <v>2005</v>
      </c>
      <c r="F57" s="51" t="s">
        <v>986</v>
      </c>
      <c r="G57" s="51" t="s">
        <v>1089</v>
      </c>
      <c r="H57" s="51"/>
      <c r="I57" s="51">
        <v>10</v>
      </c>
      <c r="J57" s="51">
        <v>2.5</v>
      </c>
      <c r="K57" s="51" t="s">
        <v>478</v>
      </c>
      <c r="L57" s="27"/>
      <c r="M57" s="27"/>
      <c r="N57" s="27"/>
      <c r="O57" s="27"/>
      <c r="P57" s="27"/>
      <c r="Q57" s="27"/>
      <c r="R57" s="27"/>
      <c r="S57" s="27"/>
      <c r="T57" s="27"/>
      <c r="U57" s="27"/>
    </row>
    <row r="58" spans="1:21" x14ac:dyDescent="0.25">
      <c r="A58" s="11">
        <v>57</v>
      </c>
      <c r="B58" s="51">
        <v>2001</v>
      </c>
      <c r="C58" s="51" t="s">
        <v>951</v>
      </c>
      <c r="D58" s="51" t="s">
        <v>1037</v>
      </c>
      <c r="E58" s="51">
        <v>2001</v>
      </c>
      <c r="F58" s="51" t="s">
        <v>951</v>
      </c>
      <c r="G58" s="51" t="s">
        <v>1090</v>
      </c>
      <c r="H58" s="51"/>
      <c r="I58" s="51">
        <v>12</v>
      </c>
      <c r="J58" s="51">
        <v>2.5</v>
      </c>
      <c r="K58" s="51" t="s">
        <v>480</v>
      </c>
      <c r="L58" s="285">
        <v>42040</v>
      </c>
      <c r="M58" s="285" t="s">
        <v>1100</v>
      </c>
      <c r="N58" s="285" t="s">
        <v>1101</v>
      </c>
      <c r="O58" s="285">
        <v>42040</v>
      </c>
      <c r="P58" s="285" t="s">
        <v>1100</v>
      </c>
      <c r="Q58" s="285" t="s">
        <v>1111</v>
      </c>
      <c r="R58" s="285"/>
      <c r="S58" s="27">
        <v>13.5</v>
      </c>
      <c r="T58" s="27">
        <v>2.2999999999999998</v>
      </c>
      <c r="U58" s="27" t="s">
        <v>662</v>
      </c>
    </row>
    <row r="59" spans="1:21" x14ac:dyDescent="0.25">
      <c r="A59" s="11">
        <v>58</v>
      </c>
      <c r="B59" s="51">
        <v>2003</v>
      </c>
      <c r="C59" s="51" t="s">
        <v>977</v>
      </c>
      <c r="D59" s="51" t="s">
        <v>1038</v>
      </c>
      <c r="E59" s="51">
        <v>2003</v>
      </c>
      <c r="F59" s="51" t="s">
        <v>977</v>
      </c>
      <c r="G59" s="51" t="s">
        <v>1091</v>
      </c>
      <c r="H59" s="51"/>
      <c r="I59" s="51">
        <v>13</v>
      </c>
      <c r="J59" s="51">
        <v>3.5</v>
      </c>
      <c r="K59" s="51" t="s">
        <v>480</v>
      </c>
      <c r="L59" s="27"/>
      <c r="M59" s="27"/>
      <c r="N59" s="27"/>
      <c r="O59" s="27"/>
      <c r="P59" s="27"/>
      <c r="Q59" s="27"/>
      <c r="R59" s="27"/>
      <c r="S59" s="27"/>
      <c r="T59" s="27"/>
      <c r="U59" s="27"/>
    </row>
    <row r="60" spans="1:21" x14ac:dyDescent="0.25">
      <c r="A60" s="11">
        <v>59</v>
      </c>
      <c r="B60" s="51">
        <v>2005</v>
      </c>
      <c r="C60" s="51" t="s">
        <v>977</v>
      </c>
      <c r="D60" s="51" t="s">
        <v>1039</v>
      </c>
      <c r="E60" s="51">
        <v>2005</v>
      </c>
      <c r="F60" s="51" t="s">
        <v>328</v>
      </c>
      <c r="G60" s="51" t="s">
        <v>1092</v>
      </c>
      <c r="H60" s="51"/>
      <c r="I60" s="51">
        <v>14</v>
      </c>
      <c r="J60" s="245">
        <v>4</v>
      </c>
      <c r="K60" s="51" t="s">
        <v>478</v>
      </c>
      <c r="L60" s="27"/>
      <c r="M60" s="27"/>
      <c r="N60" s="27"/>
      <c r="O60" s="27"/>
      <c r="P60" s="27"/>
      <c r="Q60" s="27"/>
      <c r="R60" s="27"/>
      <c r="S60" s="27"/>
      <c r="T60" s="27"/>
      <c r="U60" s="27"/>
    </row>
    <row r="61" spans="1:21" x14ac:dyDescent="0.25">
      <c r="A61" s="11">
        <v>60</v>
      </c>
      <c r="B61" s="51">
        <v>2006</v>
      </c>
      <c r="C61" s="51" t="s">
        <v>980</v>
      </c>
      <c r="D61" s="51" t="s">
        <v>1040</v>
      </c>
      <c r="E61" s="51">
        <v>2006</v>
      </c>
      <c r="F61" s="51" t="s">
        <v>980</v>
      </c>
      <c r="G61" s="51" t="s">
        <v>1093</v>
      </c>
      <c r="H61" s="51"/>
      <c r="I61" s="51">
        <v>15.5</v>
      </c>
      <c r="J61" s="51">
        <v>3</v>
      </c>
      <c r="K61" s="51" t="s">
        <v>664</v>
      </c>
      <c r="L61" s="27"/>
      <c r="M61" s="27"/>
      <c r="N61" s="27"/>
      <c r="O61" s="27"/>
      <c r="P61" s="27"/>
      <c r="Q61" s="27"/>
      <c r="R61" s="27"/>
      <c r="S61" s="27"/>
      <c r="T61" s="27"/>
      <c r="U61" s="27"/>
    </row>
    <row r="62" spans="1:21" x14ac:dyDescent="0.25">
      <c r="A62" s="11">
        <v>61</v>
      </c>
      <c r="B62" s="51">
        <v>2010</v>
      </c>
      <c r="C62" s="51" t="s">
        <v>987</v>
      </c>
      <c r="D62" s="51" t="s">
        <v>1041</v>
      </c>
      <c r="E62" s="51">
        <v>2010</v>
      </c>
      <c r="F62" s="51" t="s">
        <v>987</v>
      </c>
      <c r="G62" s="51" t="s">
        <v>1094</v>
      </c>
      <c r="H62" s="51"/>
      <c r="I62" s="51">
        <v>13.5</v>
      </c>
      <c r="J62" s="51">
        <v>2.5</v>
      </c>
      <c r="K62" s="51" t="s">
        <v>478</v>
      </c>
      <c r="L62" s="96"/>
      <c r="M62" s="96"/>
      <c r="N62" s="96"/>
      <c r="O62" s="96"/>
      <c r="P62" s="96"/>
      <c r="Q62" s="96"/>
      <c r="R62" s="96"/>
      <c r="S62" s="96"/>
      <c r="T62" s="96"/>
      <c r="U62" s="96"/>
    </row>
    <row r="63" spans="1:21" x14ac:dyDescent="0.25">
      <c r="A63" s="10">
        <v>62</v>
      </c>
      <c r="B63" s="32" t="s">
        <v>390</v>
      </c>
      <c r="C63" s="32"/>
      <c r="D63" s="32"/>
      <c r="E63" s="32" t="s">
        <v>390</v>
      </c>
      <c r="F63" s="32"/>
      <c r="G63" s="32"/>
      <c r="H63" s="32"/>
      <c r="I63" s="32" t="s">
        <v>390</v>
      </c>
      <c r="J63" s="32" t="s">
        <v>390</v>
      </c>
      <c r="K63" s="32" t="s">
        <v>390</v>
      </c>
      <c r="L63" s="27"/>
      <c r="M63" s="27"/>
      <c r="N63" s="27"/>
      <c r="O63" s="27"/>
      <c r="P63" s="27"/>
      <c r="Q63" s="27"/>
      <c r="R63" s="27"/>
      <c r="S63" s="27"/>
      <c r="T63" s="27"/>
      <c r="U63" s="27"/>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2"/>
  <sheetViews>
    <sheetView zoomScaleNormal="100" workbookViewId="0">
      <pane xSplit="1" ySplit="1" topLeftCell="B2" activePane="bottomRight" state="frozen"/>
      <selection pane="topRight" activeCell="C1" sqref="C1"/>
      <selection pane="bottomLeft" activeCell="A2" sqref="A2"/>
      <selection pane="bottomRight" activeCell="S33" sqref="S33"/>
    </sheetView>
  </sheetViews>
  <sheetFormatPr defaultColWidth="9.140625" defaultRowHeight="15" x14ac:dyDescent="0.25"/>
  <cols>
    <col min="1" max="1" width="7.5703125" style="5" customWidth="1"/>
    <col min="2" max="2" width="11" style="5" customWidth="1"/>
    <col min="3" max="3" width="14.7109375" style="5" customWidth="1"/>
    <col min="4" max="4" width="18" style="5" customWidth="1"/>
    <col min="5" max="5" width="8" style="5" customWidth="1"/>
    <col min="6" max="6" width="11.42578125" style="5" customWidth="1"/>
    <col min="7" max="7" width="7.28515625" style="5" customWidth="1"/>
    <col min="8" max="8" width="20.42578125" style="5" customWidth="1"/>
    <col min="9" max="9" width="12.28515625" style="5" customWidth="1"/>
    <col min="10" max="10" width="8.140625" style="5" customWidth="1"/>
    <col min="11" max="12" width="9.5703125" style="5" customWidth="1"/>
    <col min="13" max="13" width="10.85546875" style="5" customWidth="1"/>
    <col min="14" max="14" width="10.42578125" style="5" bestFit="1" customWidth="1"/>
    <col min="15" max="15" width="8.28515625" style="5" customWidth="1"/>
    <col min="16" max="16" width="9.140625" style="5"/>
    <col min="17" max="17" width="24" style="5" customWidth="1"/>
    <col min="18" max="16384" width="9.140625" style="5"/>
  </cols>
  <sheetData>
    <row r="1" spans="1:26" ht="47.25" x14ac:dyDescent="0.25">
      <c r="A1" s="26" t="s">
        <v>5</v>
      </c>
      <c r="B1" s="26" t="s">
        <v>317</v>
      </c>
      <c r="C1" s="26" t="s">
        <v>347</v>
      </c>
      <c r="D1" s="112" t="s">
        <v>308</v>
      </c>
      <c r="E1" s="112" t="s">
        <v>309</v>
      </c>
      <c r="F1" s="39" t="s">
        <v>348</v>
      </c>
      <c r="G1" s="112" t="s">
        <v>534</v>
      </c>
      <c r="H1" s="112" t="s">
        <v>310</v>
      </c>
      <c r="I1" s="112"/>
      <c r="J1" s="112" t="s">
        <v>312</v>
      </c>
      <c r="K1" s="112" t="s">
        <v>313</v>
      </c>
      <c r="L1" s="26" t="s">
        <v>324</v>
      </c>
      <c r="M1" s="26" t="s">
        <v>584</v>
      </c>
      <c r="N1" s="39" t="s">
        <v>890</v>
      </c>
      <c r="O1" s="39" t="s">
        <v>868</v>
      </c>
      <c r="P1" s="39" t="s">
        <v>869</v>
      </c>
      <c r="Q1" s="132" t="s">
        <v>13</v>
      </c>
      <c r="R1" s="138" t="s">
        <v>509</v>
      </c>
      <c r="S1" s="133"/>
      <c r="T1" s="133"/>
      <c r="U1" s="133"/>
      <c r="V1" s="133"/>
      <c r="W1" s="133"/>
      <c r="X1" s="133"/>
      <c r="Y1" s="133"/>
      <c r="Z1" s="134"/>
    </row>
    <row r="2" spans="1:26" x14ac:dyDescent="0.25">
      <c r="A2" s="31">
        <v>1</v>
      </c>
      <c r="B2" s="31"/>
      <c r="C2" s="31"/>
      <c r="D2" s="59"/>
      <c r="E2" s="59"/>
      <c r="F2" s="31"/>
      <c r="G2" s="59"/>
      <c r="H2" s="59"/>
      <c r="I2" s="59"/>
      <c r="J2" s="59"/>
      <c r="K2" s="59"/>
      <c r="L2" s="55"/>
      <c r="M2" s="31"/>
      <c r="N2" s="55"/>
      <c r="O2" s="55"/>
      <c r="P2" s="113"/>
      <c r="R2" s="55"/>
      <c r="S2" s="12" t="s">
        <v>585</v>
      </c>
      <c r="T2" s="12"/>
      <c r="U2" s="12"/>
      <c r="V2" s="12"/>
      <c r="W2" s="12"/>
      <c r="X2" s="12"/>
      <c r="Y2" s="12"/>
      <c r="Z2" s="135"/>
    </row>
    <row r="3" spans="1:26" ht="15" customHeight="1" x14ac:dyDescent="0.25">
      <c r="A3" s="31">
        <v>2</v>
      </c>
      <c r="B3" s="31"/>
      <c r="C3" s="31"/>
      <c r="D3" s="59"/>
      <c r="E3" s="59"/>
      <c r="F3" s="31"/>
      <c r="G3" s="59"/>
      <c r="H3" s="331"/>
      <c r="I3" s="331"/>
      <c r="J3" s="331"/>
      <c r="K3" s="331"/>
      <c r="L3" s="55"/>
      <c r="M3" s="31"/>
      <c r="N3" s="55"/>
      <c r="O3" s="55"/>
      <c r="P3" s="113"/>
      <c r="Q3" s="15"/>
      <c r="R3" s="41"/>
      <c r="S3" s="12" t="s">
        <v>508</v>
      </c>
      <c r="T3" s="12"/>
      <c r="U3" s="12"/>
      <c r="V3" s="12"/>
      <c r="W3" s="12"/>
      <c r="X3" s="12"/>
      <c r="Y3" s="12"/>
      <c r="Z3" s="135"/>
    </row>
    <row r="4" spans="1:26" x14ac:dyDescent="0.25">
      <c r="A4" s="31">
        <v>3</v>
      </c>
      <c r="B4" s="49"/>
      <c r="C4" s="31"/>
      <c r="D4" s="59"/>
      <c r="E4" s="59"/>
      <c r="F4" s="31"/>
      <c r="G4" s="59"/>
      <c r="H4" s="331"/>
      <c r="I4" s="331"/>
      <c r="J4" s="331"/>
      <c r="K4" s="331"/>
      <c r="L4" s="55"/>
      <c r="M4" s="57"/>
      <c r="N4" s="31"/>
      <c r="O4" s="31"/>
      <c r="P4" s="113"/>
      <c r="Z4" s="12"/>
    </row>
    <row r="5" spans="1:26" x14ac:dyDescent="0.25">
      <c r="A5" s="31">
        <v>4</v>
      </c>
      <c r="B5" s="49"/>
      <c r="C5" s="31"/>
      <c r="D5" s="115"/>
      <c r="E5" s="41"/>
      <c r="F5" s="31"/>
      <c r="G5" s="41"/>
      <c r="H5" s="331"/>
      <c r="I5" s="301"/>
      <c r="J5" s="301"/>
      <c r="K5" s="301"/>
      <c r="L5" s="55"/>
      <c r="M5" s="87"/>
      <c r="N5" s="55"/>
      <c r="O5" s="55"/>
      <c r="P5" s="113"/>
    </row>
    <row r="6" spans="1:26" x14ac:dyDescent="0.25">
      <c r="A6" s="31">
        <v>5</v>
      </c>
      <c r="B6" s="49"/>
      <c r="C6" s="31"/>
      <c r="D6" s="115"/>
      <c r="E6" s="41"/>
      <c r="F6" s="31"/>
      <c r="G6" s="41"/>
      <c r="H6" s="331"/>
      <c r="I6" s="301"/>
      <c r="J6" s="301"/>
      <c r="K6" s="301"/>
      <c r="L6" s="55"/>
      <c r="M6" s="87"/>
      <c r="N6" s="55"/>
      <c r="O6" s="55"/>
      <c r="P6" s="113"/>
    </row>
    <row r="7" spans="1:26" x14ac:dyDescent="0.25">
      <c r="A7" s="31">
        <v>6</v>
      </c>
      <c r="B7" s="49"/>
      <c r="C7" s="49"/>
      <c r="D7" s="59"/>
      <c r="E7" s="59"/>
      <c r="F7" s="31"/>
      <c r="G7" s="59"/>
      <c r="H7" s="331"/>
      <c r="I7" s="331"/>
      <c r="J7" s="331"/>
      <c r="K7" s="331"/>
      <c r="L7" s="55"/>
      <c r="M7" s="87"/>
      <c r="N7" s="55"/>
      <c r="O7" s="55"/>
      <c r="P7" s="113"/>
    </row>
    <row r="8" spans="1:26" x14ac:dyDescent="0.25">
      <c r="A8" s="31">
        <v>7</v>
      </c>
      <c r="B8" s="49"/>
      <c r="C8" s="49"/>
      <c r="D8" s="59"/>
      <c r="E8" s="59"/>
      <c r="F8" s="31"/>
      <c r="G8" s="59"/>
      <c r="H8" s="301"/>
      <c r="I8" s="331"/>
      <c r="J8" s="331"/>
      <c r="K8" s="331"/>
      <c r="L8" s="55"/>
      <c r="M8" s="87"/>
      <c r="N8" s="55"/>
      <c r="O8" s="55"/>
      <c r="P8" s="113"/>
    </row>
    <row r="9" spans="1:26" x14ac:dyDescent="0.25">
      <c r="A9" s="31">
        <v>8</v>
      </c>
      <c r="B9" s="49"/>
      <c r="C9" s="49"/>
      <c r="D9" s="59"/>
      <c r="E9" s="59"/>
      <c r="F9" s="31"/>
      <c r="G9" s="59"/>
      <c r="H9" s="331"/>
      <c r="I9" s="331"/>
      <c r="J9" s="331"/>
      <c r="K9" s="331"/>
      <c r="L9" s="55"/>
      <c r="M9" s="87"/>
      <c r="N9" s="55"/>
      <c r="O9" s="55"/>
      <c r="P9" s="113"/>
    </row>
    <row r="10" spans="1:26" x14ac:dyDescent="0.25">
      <c r="A10" s="31">
        <v>9</v>
      </c>
      <c r="B10" s="49"/>
      <c r="C10" s="49"/>
      <c r="D10" s="59"/>
      <c r="E10" s="59"/>
      <c r="F10" s="31"/>
      <c r="G10" s="59"/>
      <c r="H10" s="331"/>
      <c r="I10" s="331"/>
      <c r="J10" s="331"/>
      <c r="K10" s="331"/>
      <c r="L10" s="55"/>
      <c r="M10" s="87"/>
      <c r="N10" s="55"/>
      <c r="O10" s="55"/>
      <c r="P10" s="113"/>
    </row>
    <row r="11" spans="1:26" x14ac:dyDescent="0.25">
      <c r="A11" s="31">
        <v>10</v>
      </c>
      <c r="B11" s="49"/>
      <c r="C11" s="49"/>
      <c r="D11" s="59"/>
      <c r="E11" s="41"/>
      <c r="F11" s="31"/>
      <c r="G11" s="41"/>
      <c r="H11" s="332"/>
      <c r="I11" s="301"/>
      <c r="J11" s="301"/>
      <c r="K11" s="331"/>
      <c r="L11" s="55"/>
      <c r="M11" s="87"/>
      <c r="N11" s="55"/>
      <c r="O11" s="55"/>
      <c r="P11" s="113"/>
    </row>
    <row r="12" spans="1:26" x14ac:dyDescent="0.25">
      <c r="A12" s="31">
        <v>11</v>
      </c>
      <c r="B12" s="49"/>
      <c r="C12" s="49"/>
      <c r="D12" s="59"/>
      <c r="E12" s="59"/>
      <c r="F12" s="31"/>
      <c r="G12" s="59"/>
      <c r="H12" s="306"/>
      <c r="I12" s="331"/>
      <c r="J12" s="331"/>
      <c r="K12" s="331"/>
      <c r="L12" s="55"/>
      <c r="M12" s="87"/>
      <c r="N12" s="55"/>
      <c r="O12" s="55"/>
      <c r="P12" s="113"/>
    </row>
    <row r="13" spans="1:26" x14ac:dyDescent="0.25">
      <c r="A13" s="31">
        <v>12</v>
      </c>
      <c r="B13" s="49"/>
      <c r="C13" s="31"/>
      <c r="D13" s="59"/>
      <c r="E13" s="59"/>
      <c r="F13" s="31"/>
      <c r="G13" s="59"/>
      <c r="H13" s="306"/>
      <c r="I13" s="331"/>
      <c r="J13" s="331"/>
      <c r="K13" s="331"/>
      <c r="L13" s="55"/>
      <c r="M13" s="87"/>
      <c r="N13" s="55"/>
      <c r="O13" s="55"/>
      <c r="P13" s="113"/>
    </row>
    <row r="14" spans="1:26" x14ac:dyDescent="0.25">
      <c r="A14" s="31">
        <v>13</v>
      </c>
      <c r="B14" s="49"/>
      <c r="C14" s="49"/>
      <c r="D14" s="59"/>
      <c r="E14" s="59"/>
      <c r="F14" s="31"/>
      <c r="G14" s="60"/>
      <c r="H14" s="332"/>
      <c r="I14" s="332"/>
      <c r="J14" s="332"/>
      <c r="K14" s="331"/>
      <c r="L14" s="55"/>
      <c r="M14" s="87"/>
      <c r="N14" s="55"/>
      <c r="O14" s="55"/>
      <c r="P14" s="113"/>
    </row>
    <row r="15" spans="1:26" x14ac:dyDescent="0.25">
      <c r="A15" s="31">
        <v>14</v>
      </c>
      <c r="B15" s="49"/>
      <c r="C15" s="49"/>
      <c r="D15" s="59"/>
      <c r="E15" s="59"/>
      <c r="F15" s="31"/>
      <c r="G15" s="60"/>
      <c r="H15" s="332"/>
      <c r="I15" s="332"/>
      <c r="J15" s="332"/>
      <c r="K15" s="331"/>
      <c r="L15" s="55"/>
      <c r="M15" s="87"/>
      <c r="N15" s="55"/>
      <c r="O15" s="55"/>
      <c r="P15" s="113"/>
    </row>
    <row r="16" spans="1:26" x14ac:dyDescent="0.25">
      <c r="A16" s="31">
        <v>15</v>
      </c>
      <c r="B16" s="49"/>
      <c r="C16" s="49"/>
      <c r="D16" s="59"/>
      <c r="E16" s="59"/>
      <c r="F16" s="31"/>
      <c r="G16" s="60"/>
      <c r="H16" s="332"/>
      <c r="I16" s="332"/>
      <c r="J16" s="332"/>
      <c r="K16" s="331"/>
      <c r="L16" s="55"/>
      <c r="M16" s="87"/>
      <c r="N16" s="55"/>
      <c r="O16" s="55"/>
      <c r="P16" s="113"/>
    </row>
    <row r="17" spans="1:17" x14ac:dyDescent="0.25">
      <c r="A17" s="31">
        <v>16</v>
      </c>
      <c r="B17" s="49"/>
      <c r="C17" s="49"/>
      <c r="D17" s="59"/>
      <c r="E17" s="59"/>
      <c r="F17" s="31"/>
      <c r="G17" s="60"/>
      <c r="H17" s="332"/>
      <c r="I17" s="332"/>
      <c r="J17" s="332"/>
      <c r="K17" s="331"/>
      <c r="L17" s="55"/>
      <c r="M17" s="87"/>
      <c r="N17" s="55"/>
      <c r="O17" s="55"/>
      <c r="P17" s="113"/>
    </row>
    <row r="18" spans="1:17" x14ac:dyDescent="0.25">
      <c r="A18" s="31">
        <v>17</v>
      </c>
      <c r="B18" s="49"/>
      <c r="C18" s="49"/>
      <c r="D18" s="59"/>
      <c r="E18" s="59"/>
      <c r="F18" s="31"/>
      <c r="G18" s="60"/>
      <c r="H18" s="332"/>
      <c r="I18" s="332"/>
      <c r="J18" s="332"/>
      <c r="K18" s="331"/>
      <c r="L18" s="55"/>
      <c r="M18" s="87"/>
      <c r="N18" s="55"/>
      <c r="O18" s="55"/>
      <c r="P18" s="113"/>
    </row>
    <row r="19" spans="1:17" x14ac:dyDescent="0.25">
      <c r="A19" s="31">
        <v>18</v>
      </c>
      <c r="B19" s="49"/>
      <c r="C19" s="49"/>
      <c r="D19" s="115"/>
      <c r="E19" s="59"/>
      <c r="F19" s="31"/>
      <c r="G19" s="60"/>
      <c r="H19" s="332"/>
      <c r="I19" s="332"/>
      <c r="J19" s="332"/>
      <c r="K19" s="331"/>
      <c r="L19" s="55"/>
      <c r="M19" s="87"/>
      <c r="N19" s="55"/>
      <c r="O19" s="55"/>
      <c r="P19" s="113"/>
    </row>
    <row r="20" spans="1:17" x14ac:dyDescent="0.25">
      <c r="A20" s="31">
        <v>19</v>
      </c>
      <c r="B20" s="49"/>
      <c r="C20" s="49"/>
      <c r="D20" s="59"/>
      <c r="E20" s="59"/>
      <c r="F20" s="31"/>
      <c r="G20" s="60"/>
      <c r="H20" s="332"/>
      <c r="I20" s="332"/>
      <c r="J20" s="332"/>
      <c r="K20" s="331"/>
      <c r="L20" s="55"/>
      <c r="M20" s="87"/>
      <c r="N20" s="333">
        <v>42158</v>
      </c>
      <c r="O20" s="55"/>
      <c r="P20" s="113"/>
    </row>
    <row r="21" spans="1:17" x14ac:dyDescent="0.25">
      <c r="A21" s="31">
        <v>20</v>
      </c>
      <c r="B21" s="49"/>
      <c r="C21" s="49"/>
      <c r="D21" s="59"/>
      <c r="E21" s="59"/>
      <c r="F21" s="31"/>
      <c r="G21" s="60"/>
      <c r="H21" s="332"/>
      <c r="I21" s="332"/>
      <c r="J21" s="332"/>
      <c r="K21" s="331"/>
      <c r="L21" s="55"/>
      <c r="M21" s="87"/>
      <c r="N21" s="55"/>
      <c r="O21" s="55"/>
      <c r="P21" s="113"/>
      <c r="Q21" s="99"/>
    </row>
    <row r="22" spans="1:17" x14ac:dyDescent="0.25">
      <c r="A22" s="31">
        <v>21</v>
      </c>
      <c r="B22" s="49"/>
      <c r="C22" s="49"/>
      <c r="D22" s="59"/>
      <c r="E22" s="59"/>
      <c r="F22" s="31"/>
      <c r="G22" s="60"/>
      <c r="H22" s="332"/>
      <c r="I22" s="332"/>
      <c r="J22" s="331"/>
      <c r="K22" s="331"/>
      <c r="L22" s="55"/>
      <c r="M22" s="87"/>
      <c r="N22" s="55"/>
      <c r="O22" s="55"/>
      <c r="P22" s="113"/>
    </row>
    <row r="23" spans="1:17" x14ac:dyDescent="0.25">
      <c r="A23" s="31">
        <v>22</v>
      </c>
      <c r="B23" s="49"/>
      <c r="C23" s="49"/>
      <c r="D23" s="59"/>
      <c r="E23" s="59"/>
      <c r="F23" s="31"/>
      <c r="G23" s="60"/>
      <c r="H23" s="332"/>
      <c r="I23" s="332"/>
      <c r="J23" s="332"/>
      <c r="K23" s="331"/>
      <c r="L23" s="55"/>
      <c r="M23" s="87"/>
      <c r="N23" s="333">
        <v>42160</v>
      </c>
      <c r="O23" s="55"/>
      <c r="P23" s="113"/>
    </row>
    <row r="24" spans="1:17" x14ac:dyDescent="0.25">
      <c r="A24" s="31">
        <v>23</v>
      </c>
      <c r="B24" s="49"/>
      <c r="C24" s="49"/>
      <c r="D24" s="59"/>
      <c r="E24" s="59"/>
      <c r="F24" s="31"/>
      <c r="G24" s="60"/>
      <c r="H24" s="332"/>
      <c r="I24" s="332"/>
      <c r="J24" s="332"/>
      <c r="K24" s="331"/>
      <c r="L24" s="55"/>
      <c r="M24" s="87"/>
      <c r="N24" s="55"/>
      <c r="O24" s="55"/>
      <c r="P24" s="113"/>
    </row>
    <row r="25" spans="1:17" x14ac:dyDescent="0.25">
      <c r="A25" s="31">
        <v>24</v>
      </c>
      <c r="B25" s="49"/>
      <c r="C25" s="49"/>
      <c r="D25" s="59"/>
      <c r="E25" s="59"/>
      <c r="F25" s="31"/>
      <c r="G25" s="60"/>
      <c r="H25" s="332"/>
      <c r="I25" s="332"/>
      <c r="J25" s="332"/>
      <c r="K25" s="331"/>
      <c r="L25" s="55"/>
      <c r="M25" s="87"/>
      <c r="N25" s="55"/>
      <c r="O25" s="55"/>
      <c r="P25" s="113"/>
    </row>
    <row r="26" spans="1:17" x14ac:dyDescent="0.25">
      <c r="A26" s="31">
        <v>25</v>
      </c>
      <c r="B26" s="49"/>
      <c r="C26" s="49"/>
      <c r="D26" s="59"/>
      <c r="E26" s="59"/>
      <c r="F26" s="31"/>
      <c r="G26" s="59"/>
      <c r="H26" s="332"/>
      <c r="I26" s="332"/>
      <c r="J26" s="332"/>
      <c r="K26" s="332"/>
      <c r="L26" s="55"/>
      <c r="M26" s="87"/>
      <c r="N26" s="333">
        <v>42151</v>
      </c>
      <c r="O26" s="31" t="s">
        <v>888</v>
      </c>
      <c r="P26" s="31" t="s">
        <v>889</v>
      </c>
      <c r="Q26" s="5" t="s">
        <v>892</v>
      </c>
    </row>
    <row r="27" spans="1:17" x14ac:dyDescent="0.25">
      <c r="A27" s="31">
        <v>26</v>
      </c>
      <c r="B27" s="49"/>
      <c r="C27" s="49"/>
      <c r="D27" s="59"/>
      <c r="E27" s="59"/>
      <c r="F27" s="31"/>
      <c r="G27" s="60"/>
      <c r="H27" s="332"/>
      <c r="I27" s="332"/>
      <c r="J27" s="332"/>
      <c r="K27" s="331"/>
      <c r="L27" s="55"/>
      <c r="M27" s="87"/>
      <c r="N27" s="55"/>
      <c r="O27" s="55"/>
      <c r="P27" s="113"/>
    </row>
    <row r="28" spans="1:17" x14ac:dyDescent="0.25">
      <c r="A28" s="31">
        <v>27</v>
      </c>
      <c r="B28" s="49"/>
      <c r="C28" s="49"/>
      <c r="D28" s="59"/>
      <c r="E28" s="59"/>
      <c r="F28" s="31"/>
      <c r="G28" s="60"/>
      <c r="H28" s="332"/>
      <c r="I28" s="332"/>
      <c r="J28" s="332"/>
      <c r="K28" s="331"/>
      <c r="L28" s="55"/>
      <c r="M28" s="87"/>
      <c r="N28" s="55"/>
      <c r="O28" s="55"/>
      <c r="P28" s="113"/>
    </row>
    <row r="29" spans="1:17" x14ac:dyDescent="0.25">
      <c r="A29" s="31">
        <v>28</v>
      </c>
      <c r="B29" s="49"/>
      <c r="C29" s="49"/>
      <c r="D29" s="59"/>
      <c r="E29" s="59"/>
      <c r="F29" s="31"/>
      <c r="G29" s="60"/>
      <c r="H29" s="332"/>
      <c r="I29" s="332"/>
      <c r="J29" s="332"/>
      <c r="K29" s="331"/>
      <c r="L29" s="55"/>
      <c r="M29" s="87"/>
      <c r="N29" s="333">
        <v>42156</v>
      </c>
      <c r="O29" s="55"/>
      <c r="P29" s="113"/>
    </row>
    <row r="30" spans="1:17" x14ac:dyDescent="0.25">
      <c r="A30" s="31">
        <v>29</v>
      </c>
      <c r="B30" s="49"/>
      <c r="C30" s="49"/>
      <c r="D30" s="59"/>
      <c r="E30" s="59"/>
      <c r="F30" s="31"/>
      <c r="G30" s="60"/>
      <c r="H30" s="332"/>
      <c r="I30" s="332"/>
      <c r="J30" s="332"/>
      <c r="K30" s="331"/>
      <c r="L30" s="55"/>
      <c r="M30" s="87"/>
      <c r="N30" s="333">
        <v>42158</v>
      </c>
      <c r="O30" s="55"/>
      <c r="P30" s="113"/>
    </row>
    <row r="31" spans="1:17" x14ac:dyDescent="0.25">
      <c r="A31" s="31">
        <v>30</v>
      </c>
      <c r="B31" s="49"/>
      <c r="C31" s="49"/>
      <c r="D31" s="115"/>
      <c r="E31" s="59"/>
      <c r="F31" s="31"/>
      <c r="G31" s="60"/>
      <c r="H31" s="332"/>
      <c r="I31" s="332"/>
      <c r="J31" s="332"/>
      <c r="K31" s="331"/>
      <c r="L31" s="55"/>
      <c r="M31" s="87"/>
      <c r="N31" s="55"/>
      <c r="O31" s="55"/>
      <c r="P31" s="113"/>
      <c r="Q31" s="15"/>
    </row>
    <row r="32" spans="1:17" x14ac:dyDescent="0.25">
      <c r="A32" s="31">
        <v>31</v>
      </c>
      <c r="B32" s="49"/>
      <c r="C32" s="49"/>
      <c r="D32" s="59"/>
      <c r="E32" s="59"/>
      <c r="F32" s="31"/>
      <c r="G32" s="60"/>
      <c r="H32" s="60"/>
      <c r="I32" s="60"/>
      <c r="J32" s="60"/>
      <c r="K32" s="59"/>
      <c r="L32" s="55"/>
      <c r="M32" s="87"/>
      <c r="N32" s="55"/>
      <c r="O32" s="55"/>
      <c r="P32" s="113"/>
    </row>
    <row r="33" spans="1:22" x14ac:dyDescent="0.25">
      <c r="A33" s="31">
        <v>32</v>
      </c>
      <c r="B33" s="49"/>
      <c r="C33" s="49"/>
      <c r="D33" s="59"/>
      <c r="E33" s="59"/>
      <c r="F33" s="31"/>
      <c r="G33" s="60"/>
      <c r="H33" s="60"/>
      <c r="I33" s="60"/>
      <c r="J33" s="60"/>
      <c r="K33" s="59"/>
      <c r="L33" s="55"/>
      <c r="M33" s="87"/>
      <c r="N33" s="55"/>
      <c r="O33" s="55"/>
      <c r="P33" s="113"/>
    </row>
    <row r="34" spans="1:22" x14ac:dyDescent="0.25">
      <c r="A34" s="31">
        <v>33</v>
      </c>
      <c r="B34" s="31"/>
      <c r="C34" s="31"/>
      <c r="D34" s="59"/>
      <c r="E34" s="59"/>
      <c r="F34" s="31"/>
      <c r="G34" s="156"/>
      <c r="H34" s="60"/>
      <c r="I34" s="156"/>
      <c r="J34" s="156"/>
      <c r="K34" s="156"/>
      <c r="L34" s="55"/>
      <c r="M34" s="87"/>
      <c r="N34" s="55"/>
      <c r="O34" s="55"/>
      <c r="P34" s="113"/>
    </row>
    <row r="35" spans="1:22" x14ac:dyDescent="0.25">
      <c r="A35" s="31">
        <v>34</v>
      </c>
      <c r="B35" s="31"/>
      <c r="C35" s="49"/>
      <c r="D35" s="115"/>
      <c r="E35" s="59"/>
      <c r="F35" s="31"/>
      <c r="G35" s="156"/>
      <c r="H35" s="60"/>
      <c r="I35" s="156"/>
      <c r="J35" s="156"/>
      <c r="K35" s="156"/>
      <c r="L35" s="55"/>
      <c r="M35" s="87"/>
      <c r="N35" s="55"/>
      <c r="O35" s="55"/>
      <c r="P35" s="113"/>
    </row>
    <row r="36" spans="1:22" x14ac:dyDescent="0.25">
      <c r="A36" s="31">
        <v>35</v>
      </c>
      <c r="B36" s="49"/>
      <c r="C36" s="49"/>
      <c r="D36" s="59"/>
      <c r="E36" s="59"/>
      <c r="F36" s="31"/>
      <c r="G36" s="156"/>
      <c r="H36" s="60"/>
      <c r="I36" s="156"/>
      <c r="J36" s="156"/>
      <c r="K36" s="156"/>
      <c r="L36" s="55"/>
      <c r="M36" s="87"/>
      <c r="N36" s="55"/>
      <c r="O36" s="55"/>
      <c r="P36" s="113"/>
    </row>
    <row r="37" spans="1:22" x14ac:dyDescent="0.25">
      <c r="A37" s="31">
        <v>36</v>
      </c>
      <c r="B37" s="49"/>
      <c r="C37" s="49"/>
      <c r="D37" s="59"/>
      <c r="E37" s="59"/>
      <c r="F37" s="31"/>
      <c r="G37" s="60"/>
      <c r="H37" s="60"/>
      <c r="I37" s="60"/>
      <c r="J37" s="60"/>
      <c r="K37" s="59"/>
      <c r="L37" s="55"/>
      <c r="M37" s="87"/>
      <c r="N37" s="55"/>
      <c r="O37" s="55"/>
      <c r="P37" s="113"/>
    </row>
    <row r="38" spans="1:22" x14ac:dyDescent="0.25">
      <c r="A38" s="31">
        <v>37</v>
      </c>
      <c r="B38" s="49"/>
      <c r="C38" s="49"/>
      <c r="D38" s="59"/>
      <c r="E38" s="59"/>
      <c r="F38" s="31"/>
      <c r="G38" s="60"/>
      <c r="H38" s="60"/>
      <c r="I38" s="60"/>
      <c r="J38" s="60"/>
      <c r="K38" s="59"/>
      <c r="L38" s="55"/>
      <c r="M38" s="87"/>
      <c r="N38" s="55"/>
      <c r="O38" s="55"/>
      <c r="P38" s="113"/>
      <c r="Q38" s="15"/>
      <c r="R38" s="15"/>
      <c r="S38" s="15"/>
      <c r="T38" s="15"/>
      <c r="U38" s="15"/>
      <c r="V38" s="15"/>
    </row>
    <row r="39" spans="1:22" x14ac:dyDescent="0.25">
      <c r="A39" s="31">
        <v>38</v>
      </c>
      <c r="B39" s="31"/>
      <c r="C39" s="31"/>
      <c r="D39" s="59"/>
      <c r="E39" s="59"/>
      <c r="F39" s="31"/>
      <c r="G39" s="60"/>
      <c r="H39" s="60"/>
      <c r="I39" s="60"/>
      <c r="J39" s="60"/>
      <c r="K39" s="59"/>
      <c r="L39" s="55"/>
      <c r="M39" s="87"/>
      <c r="N39" s="55"/>
      <c r="O39" s="55"/>
      <c r="P39" s="113"/>
    </row>
    <row r="40" spans="1:22" x14ac:dyDescent="0.25">
      <c r="A40" s="31">
        <v>39</v>
      </c>
      <c r="B40" s="31"/>
      <c r="C40" s="31"/>
      <c r="D40" s="59"/>
      <c r="E40" s="59"/>
      <c r="F40" s="31"/>
      <c r="G40" s="60"/>
      <c r="H40" s="60"/>
      <c r="I40" s="60"/>
      <c r="J40" s="60"/>
      <c r="K40" s="59"/>
      <c r="L40" s="55"/>
      <c r="M40" s="87"/>
      <c r="N40" s="55"/>
      <c r="O40" s="55"/>
      <c r="P40" s="113"/>
    </row>
    <row r="41" spans="1:22" x14ac:dyDescent="0.25">
      <c r="A41" s="31">
        <v>40</v>
      </c>
      <c r="B41" s="31"/>
      <c r="C41" s="31"/>
      <c r="D41" s="59"/>
      <c r="E41" s="59"/>
      <c r="F41" s="31"/>
      <c r="G41" s="60"/>
      <c r="H41" s="60"/>
      <c r="I41" s="60"/>
      <c r="J41" s="60"/>
      <c r="K41" s="59"/>
      <c r="L41" s="55"/>
      <c r="M41" s="87"/>
      <c r="N41" s="55"/>
      <c r="O41" s="55"/>
      <c r="P41" s="113"/>
    </row>
    <row r="42" spans="1:22" x14ac:dyDescent="0.25">
      <c r="A42" s="31">
        <v>41</v>
      </c>
      <c r="B42" s="31"/>
      <c r="C42" s="31"/>
      <c r="D42" s="59"/>
      <c r="E42" s="59"/>
      <c r="F42" s="31"/>
      <c r="G42" s="60"/>
      <c r="H42" s="60"/>
      <c r="I42" s="60"/>
      <c r="J42" s="60"/>
      <c r="K42" s="59"/>
      <c r="L42" s="55"/>
      <c r="M42" s="87"/>
      <c r="N42" s="55"/>
      <c r="O42" s="55"/>
      <c r="P42" s="113"/>
    </row>
    <row r="43" spans="1:22" x14ac:dyDescent="0.25">
      <c r="A43" s="31">
        <v>42</v>
      </c>
      <c r="B43" s="31"/>
      <c r="C43" s="31"/>
      <c r="D43" s="59"/>
      <c r="E43" s="59"/>
      <c r="F43" s="31"/>
      <c r="G43" s="60"/>
      <c r="H43" s="60"/>
      <c r="I43" s="60"/>
      <c r="J43" s="60"/>
      <c r="K43" s="59"/>
      <c r="L43" s="55"/>
      <c r="M43" s="87"/>
      <c r="N43" s="55"/>
      <c r="O43" s="55"/>
      <c r="P43" s="113"/>
    </row>
    <row r="44" spans="1:22" x14ac:dyDescent="0.25">
      <c r="A44" s="31">
        <v>43</v>
      </c>
      <c r="B44" s="31"/>
      <c r="C44" s="31"/>
      <c r="D44" s="59"/>
      <c r="E44" s="59"/>
      <c r="F44" s="31"/>
      <c r="G44" s="60"/>
      <c r="H44" s="60"/>
      <c r="I44" s="60"/>
      <c r="J44" s="60"/>
      <c r="K44" s="59"/>
      <c r="L44" s="55"/>
      <c r="M44" s="87"/>
      <c r="N44" s="55"/>
      <c r="O44" s="55"/>
      <c r="P44" s="113"/>
    </row>
    <row r="45" spans="1:22" x14ac:dyDescent="0.25">
      <c r="A45" s="31">
        <v>44</v>
      </c>
      <c r="B45" s="31"/>
      <c r="C45" s="31"/>
      <c r="D45" s="59"/>
      <c r="E45" s="59"/>
      <c r="F45" s="31"/>
      <c r="G45" s="60"/>
      <c r="H45" s="60"/>
      <c r="I45" s="60"/>
      <c r="J45" s="60"/>
      <c r="K45" s="59"/>
      <c r="L45" s="55"/>
      <c r="M45" s="87"/>
      <c r="N45" s="55"/>
      <c r="O45" s="55"/>
      <c r="P45" s="113"/>
    </row>
    <row r="46" spans="1:22" x14ac:dyDescent="0.25">
      <c r="A46" s="31">
        <v>45</v>
      </c>
      <c r="B46" s="49"/>
      <c r="C46" s="49"/>
      <c r="D46" s="59"/>
      <c r="E46" s="59"/>
      <c r="F46" s="31"/>
      <c r="G46" s="60"/>
      <c r="H46" s="60"/>
      <c r="I46" s="60"/>
      <c r="J46" s="60"/>
      <c r="K46" s="59"/>
      <c r="L46" s="55"/>
      <c r="M46" s="87"/>
      <c r="N46" s="55"/>
      <c r="O46" s="55"/>
      <c r="P46" s="113"/>
    </row>
    <row r="47" spans="1:22" x14ac:dyDescent="0.25">
      <c r="A47" s="31">
        <v>46</v>
      </c>
      <c r="B47" s="31"/>
      <c r="C47" s="31"/>
      <c r="D47" s="59"/>
      <c r="E47" s="59"/>
      <c r="F47" s="31"/>
      <c r="G47" s="60"/>
      <c r="H47" s="60"/>
      <c r="I47" s="60"/>
      <c r="J47" s="60"/>
      <c r="K47" s="59"/>
      <c r="L47" s="55"/>
      <c r="M47" s="87"/>
      <c r="N47" s="55"/>
      <c r="O47" s="55"/>
      <c r="P47" s="113"/>
    </row>
    <row r="48" spans="1:22" x14ac:dyDescent="0.25">
      <c r="A48" s="31">
        <v>47</v>
      </c>
      <c r="B48" s="31"/>
      <c r="C48" s="31"/>
      <c r="D48" s="59"/>
      <c r="E48" s="59"/>
      <c r="F48" s="31"/>
      <c r="G48" s="60"/>
      <c r="H48" s="60"/>
      <c r="I48" s="60"/>
      <c r="J48" s="60"/>
      <c r="K48" s="59"/>
      <c r="L48" s="55"/>
      <c r="M48" s="87"/>
      <c r="N48" s="55"/>
      <c r="O48" s="55"/>
      <c r="P48" s="113"/>
    </row>
    <row r="49" spans="1:17" x14ac:dyDescent="0.25">
      <c r="A49" s="31">
        <v>48</v>
      </c>
      <c r="B49" s="49"/>
      <c r="C49" s="49"/>
      <c r="D49" s="59"/>
      <c r="E49" s="59"/>
      <c r="F49" s="31"/>
      <c r="G49" s="60"/>
      <c r="H49" s="60"/>
      <c r="I49" s="60"/>
      <c r="J49" s="60"/>
      <c r="K49" s="59"/>
      <c r="L49" s="55"/>
      <c r="M49" s="87"/>
      <c r="N49" s="55"/>
      <c r="O49" s="55"/>
      <c r="P49" s="113"/>
    </row>
    <row r="50" spans="1:17" x14ac:dyDescent="0.25">
      <c r="A50" s="31">
        <v>49</v>
      </c>
      <c r="B50" s="31"/>
      <c r="C50" s="31"/>
      <c r="D50" s="59"/>
      <c r="E50" s="59"/>
      <c r="F50" s="31"/>
      <c r="G50" s="60"/>
      <c r="H50" s="60"/>
      <c r="I50" s="60"/>
      <c r="J50" s="60"/>
      <c r="K50" s="59"/>
      <c r="L50" s="55"/>
      <c r="M50" s="87"/>
      <c r="N50" s="55"/>
      <c r="O50" s="55"/>
      <c r="P50" s="113"/>
    </row>
    <row r="51" spans="1:17" x14ac:dyDescent="0.25">
      <c r="A51" s="31">
        <v>50</v>
      </c>
      <c r="B51" s="31"/>
      <c r="C51" s="31"/>
      <c r="D51" s="60"/>
      <c r="E51" s="59"/>
      <c r="F51" s="31"/>
      <c r="G51" s="59"/>
      <c r="H51" s="22"/>
      <c r="I51" s="59"/>
      <c r="J51" s="59"/>
      <c r="K51" s="59"/>
      <c r="L51" s="57"/>
      <c r="M51" s="65"/>
      <c r="N51" s="55"/>
      <c r="O51" s="57"/>
      <c r="P51" s="113"/>
    </row>
    <row r="52" spans="1:17" x14ac:dyDescent="0.25">
      <c r="A52" s="31">
        <v>51</v>
      </c>
      <c r="B52" s="31"/>
      <c r="C52" s="31"/>
      <c r="D52" s="59"/>
      <c r="E52" s="59"/>
      <c r="F52" s="31"/>
      <c r="G52" s="59"/>
      <c r="H52" s="41"/>
      <c r="I52" s="59"/>
      <c r="J52" s="59"/>
      <c r="K52" s="59"/>
      <c r="L52" s="57"/>
      <c r="M52" s="31"/>
      <c r="N52" s="57"/>
      <c r="O52" s="57"/>
      <c r="P52" s="113"/>
    </row>
    <row r="53" spans="1:17" x14ac:dyDescent="0.25">
      <c r="A53" s="31">
        <v>52</v>
      </c>
      <c r="B53" s="31"/>
      <c r="C53" s="31"/>
      <c r="D53" s="166"/>
      <c r="E53" s="59"/>
      <c r="F53" s="31"/>
      <c r="G53" s="59"/>
      <c r="H53" s="41"/>
      <c r="I53" s="59"/>
      <c r="J53" s="59"/>
      <c r="K53" s="59"/>
      <c r="L53" s="57"/>
      <c r="M53" s="170"/>
      <c r="N53" s="333">
        <v>42150</v>
      </c>
      <c r="O53" s="31" t="s">
        <v>886</v>
      </c>
      <c r="P53" s="31" t="s">
        <v>887</v>
      </c>
    </row>
    <row r="54" spans="1:17" x14ac:dyDescent="0.25">
      <c r="A54" s="31">
        <v>53</v>
      </c>
      <c r="B54" s="49"/>
      <c r="C54" s="49"/>
      <c r="D54" s="59"/>
      <c r="E54" s="59"/>
      <c r="F54" s="31"/>
      <c r="G54" s="59"/>
      <c r="H54" s="41"/>
      <c r="I54" s="41"/>
      <c r="J54" s="331"/>
      <c r="K54" s="59"/>
      <c r="L54" s="57"/>
      <c r="M54" s="65"/>
      <c r="N54" s="333">
        <v>42157</v>
      </c>
      <c r="O54" s="57"/>
      <c r="P54" s="113"/>
    </row>
    <row r="55" spans="1:17" ht="15" customHeight="1" x14ac:dyDescent="0.25">
      <c r="A55" s="31">
        <v>54</v>
      </c>
      <c r="B55" s="31"/>
      <c r="C55" s="31"/>
      <c r="D55" s="59"/>
      <c r="E55" s="59"/>
      <c r="F55" s="31"/>
      <c r="G55" s="59"/>
      <c r="H55" s="59"/>
      <c r="I55" s="59"/>
      <c r="J55" s="59"/>
      <c r="K55" s="59"/>
      <c r="L55" s="57"/>
      <c r="M55" s="172"/>
      <c r="N55" s="57"/>
      <c r="O55" s="57"/>
      <c r="P55" s="113"/>
    </row>
    <row r="56" spans="1:17" x14ac:dyDescent="0.25">
      <c r="A56" s="31">
        <v>55</v>
      </c>
      <c r="B56" s="31"/>
      <c r="C56" s="31"/>
      <c r="D56" s="59"/>
      <c r="E56" s="59"/>
      <c r="F56" s="31"/>
      <c r="G56" s="59"/>
      <c r="H56" s="59"/>
      <c r="I56" s="59"/>
      <c r="J56" s="59"/>
      <c r="K56" s="59"/>
      <c r="L56" s="55"/>
      <c r="M56" s="170"/>
      <c r="N56" s="57"/>
      <c r="O56" s="57"/>
      <c r="P56" s="113"/>
    </row>
    <row r="57" spans="1:17" ht="15" customHeight="1" x14ac:dyDescent="0.25">
      <c r="A57" s="31">
        <v>56</v>
      </c>
      <c r="B57" s="31"/>
      <c r="C57" s="31"/>
      <c r="D57" s="59"/>
      <c r="E57" s="54"/>
      <c r="F57" s="31"/>
      <c r="G57" s="59"/>
      <c r="H57" s="59"/>
      <c r="I57" s="59"/>
      <c r="J57" s="59"/>
      <c r="K57" s="59"/>
      <c r="L57" s="55"/>
      <c r="M57" s="31"/>
      <c r="N57" s="57"/>
      <c r="O57" s="57"/>
      <c r="P57" s="113"/>
    </row>
    <row r="58" spans="1:17" ht="15" customHeight="1" x14ac:dyDescent="0.25">
      <c r="A58" s="31">
        <v>57</v>
      </c>
      <c r="B58" s="31"/>
      <c r="C58" s="31"/>
      <c r="D58" s="166"/>
      <c r="E58" s="59"/>
      <c r="F58" s="31"/>
      <c r="G58" s="59"/>
      <c r="H58" s="41"/>
      <c r="I58" s="59"/>
      <c r="J58" s="59"/>
      <c r="K58" s="59"/>
      <c r="L58" s="55"/>
      <c r="M58" s="172"/>
      <c r="N58" s="55"/>
      <c r="O58" s="55"/>
      <c r="P58" s="113"/>
    </row>
    <row r="59" spans="1:17" x14ac:dyDescent="0.25">
      <c r="A59" s="31">
        <v>58</v>
      </c>
      <c r="B59" s="49"/>
      <c r="C59" s="49"/>
      <c r="D59" s="58"/>
      <c r="E59" s="59"/>
      <c r="F59" s="31"/>
      <c r="G59" s="59"/>
      <c r="H59" s="59"/>
      <c r="I59" s="59"/>
      <c r="J59" s="59"/>
      <c r="K59" s="59"/>
      <c r="L59" s="55"/>
      <c r="M59" s="170"/>
      <c r="N59" s="333">
        <v>42138</v>
      </c>
      <c r="O59" s="31" t="s">
        <v>870</v>
      </c>
      <c r="P59" s="31" t="s">
        <v>871</v>
      </c>
      <c r="Q59" s="5" t="s">
        <v>892</v>
      </c>
    </row>
    <row r="60" spans="1:17" x14ac:dyDescent="0.25">
      <c r="A60" s="31">
        <v>59</v>
      </c>
      <c r="B60" s="49"/>
      <c r="C60" s="49"/>
      <c r="D60" s="58"/>
      <c r="E60" s="59"/>
      <c r="F60" s="31"/>
      <c r="G60" s="59"/>
      <c r="H60" s="59"/>
      <c r="I60" s="59"/>
      <c r="J60" s="59"/>
      <c r="K60" s="59"/>
      <c r="L60" s="55"/>
      <c r="M60" s="175"/>
      <c r="N60" s="55"/>
      <c r="O60" s="55"/>
      <c r="P60" s="113"/>
    </row>
    <row r="61" spans="1:17" x14ac:dyDescent="0.25">
      <c r="A61" s="31">
        <v>60</v>
      </c>
      <c r="B61" s="49"/>
      <c r="C61" s="49"/>
      <c r="D61" s="58"/>
      <c r="E61" s="59"/>
      <c r="F61" s="31"/>
      <c r="G61" s="59"/>
      <c r="H61" s="59"/>
      <c r="I61" s="59"/>
      <c r="J61" s="59"/>
      <c r="K61" s="59"/>
      <c r="L61" s="55"/>
      <c r="M61" s="170"/>
      <c r="N61" s="55"/>
      <c r="O61" s="55"/>
      <c r="P61" s="113"/>
    </row>
    <row r="62" spans="1:17" x14ac:dyDescent="0.25">
      <c r="A62" s="31">
        <v>61</v>
      </c>
      <c r="B62" s="31"/>
      <c r="C62" s="31"/>
      <c r="D62" s="306"/>
      <c r="E62" s="297"/>
      <c r="F62" s="307"/>
      <c r="G62" s="306"/>
      <c r="H62" s="59"/>
      <c r="I62" s="306"/>
      <c r="J62" s="306"/>
      <c r="K62" s="306"/>
      <c r="L62" s="307"/>
      <c r="M62" s="334"/>
      <c r="N62" s="333">
        <v>42152</v>
      </c>
      <c r="O62" s="307" t="s">
        <v>390</v>
      </c>
      <c r="P62" s="307" t="s">
        <v>390</v>
      </c>
      <c r="Q62" s="5" t="s">
        <v>892</v>
      </c>
    </row>
    <row r="63" spans="1:17" x14ac:dyDescent="0.25">
      <c r="A63" s="31">
        <v>62</v>
      </c>
      <c r="B63" s="31"/>
      <c r="C63" s="31"/>
      <c r="D63" s="301"/>
      <c r="E63" s="301"/>
      <c r="F63" s="31"/>
      <c r="G63" s="301"/>
      <c r="H63" s="301"/>
      <c r="I63" s="301"/>
      <c r="J63" s="301"/>
      <c r="K63" s="301"/>
      <c r="L63" s="31"/>
      <c r="M63" s="31"/>
      <c r="N63" s="31"/>
      <c r="O63" s="31"/>
      <c r="P63" s="31"/>
    </row>
    <row r="67" spans="1:1" x14ac:dyDescent="0.25">
      <c r="A67" s="5" t="s">
        <v>355</v>
      </c>
    </row>
    <row r="68" spans="1:1" x14ac:dyDescent="0.25">
      <c r="A68" s="5" t="s">
        <v>354</v>
      </c>
    </row>
    <row r="69" spans="1:1" x14ac:dyDescent="0.25">
      <c r="A69" s="14" t="s">
        <v>353</v>
      </c>
    </row>
    <row r="70" spans="1:1" x14ac:dyDescent="0.25">
      <c r="A70" s="5" t="s">
        <v>353</v>
      </c>
    </row>
    <row r="71" spans="1:1" x14ac:dyDescent="0.25">
      <c r="A71" s="14" t="s">
        <v>386</v>
      </c>
    </row>
    <row r="72" spans="1:1" x14ac:dyDescent="0.25">
      <c r="A72" s="14" t="s">
        <v>387</v>
      </c>
    </row>
  </sheetData>
  <autoFilter ref="A1:Q1"/>
  <pageMargins left="0.7" right="0.7" top="0.75" bottom="0.75" header="0.3" footer="0.3"/>
  <pageSetup scale="99"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14"/>
  <sheetViews>
    <sheetView zoomScaleNormal="100" workbookViewId="0">
      <pane xSplit="1" ySplit="1" topLeftCell="B2" activePane="bottomRight" state="frozen"/>
      <selection pane="topRight" activeCell="C1" sqref="C1"/>
      <selection pane="bottomLeft" activeCell="A2" sqref="A2"/>
      <selection pane="bottomRight" activeCell="U31" sqref="U31"/>
    </sheetView>
  </sheetViews>
  <sheetFormatPr defaultColWidth="9.140625" defaultRowHeight="15" x14ac:dyDescent="0.25"/>
  <cols>
    <col min="1" max="1" width="7.5703125" style="5" customWidth="1"/>
    <col min="2" max="2" width="11" style="5" customWidth="1"/>
    <col min="3" max="3" width="14.7109375" style="5" customWidth="1"/>
    <col min="4" max="4" width="18" style="5" customWidth="1"/>
    <col min="5" max="5" width="8" style="5" customWidth="1"/>
    <col min="6" max="6" width="11.42578125" style="5" customWidth="1"/>
    <col min="7" max="7" width="7.28515625" style="5" customWidth="1"/>
    <col min="8" max="8" width="20.42578125" style="5" customWidth="1"/>
    <col min="9" max="9" width="12.28515625" style="5" customWidth="1"/>
    <col min="10" max="10" width="8.140625" style="5" customWidth="1"/>
    <col min="11" max="12" width="9.5703125" style="5" customWidth="1"/>
    <col min="13" max="13" width="10.85546875" style="5" customWidth="1"/>
    <col min="14" max="14" width="8.85546875" style="5" customWidth="1"/>
    <col min="15" max="15" width="8.28515625" style="5" customWidth="1"/>
    <col min="16" max="16" width="9.140625" style="5"/>
    <col min="17" max="17" width="14.28515625" style="5" customWidth="1"/>
    <col min="18" max="16384" width="9.140625" style="5"/>
  </cols>
  <sheetData>
    <row r="1" spans="1:26" ht="47.25" x14ac:dyDescent="0.25">
      <c r="A1" s="26" t="s">
        <v>5</v>
      </c>
      <c r="B1" s="26" t="s">
        <v>317</v>
      </c>
      <c r="C1" s="26" t="s">
        <v>347</v>
      </c>
      <c r="D1" s="112" t="s">
        <v>308</v>
      </c>
      <c r="E1" s="112" t="s">
        <v>309</v>
      </c>
      <c r="F1" s="39" t="s">
        <v>348</v>
      </c>
      <c r="G1" s="112" t="s">
        <v>534</v>
      </c>
      <c r="H1" s="112" t="s">
        <v>310</v>
      </c>
      <c r="I1" s="112" t="s">
        <v>311</v>
      </c>
      <c r="J1" s="112" t="s">
        <v>312</v>
      </c>
      <c r="K1" s="112" t="s">
        <v>313</v>
      </c>
      <c r="L1" s="26" t="s">
        <v>324</v>
      </c>
      <c r="M1" s="26" t="s">
        <v>584</v>
      </c>
      <c r="N1" s="39" t="s">
        <v>320</v>
      </c>
      <c r="O1" s="39" t="s">
        <v>321</v>
      </c>
      <c r="P1" s="39" t="s">
        <v>325</v>
      </c>
      <c r="Q1" s="132" t="s">
        <v>13</v>
      </c>
      <c r="R1" s="138" t="s">
        <v>509</v>
      </c>
      <c r="S1" s="133"/>
      <c r="T1" s="133"/>
      <c r="U1" s="133"/>
      <c r="V1" s="133"/>
      <c r="W1" s="133"/>
      <c r="X1" s="133"/>
      <c r="Y1" s="133"/>
      <c r="Z1" s="134"/>
    </row>
    <row r="2" spans="1:26" x14ac:dyDescent="0.25">
      <c r="A2" s="31">
        <v>1</v>
      </c>
      <c r="B2" s="31" t="s">
        <v>586</v>
      </c>
      <c r="C2" s="31" t="s">
        <v>586</v>
      </c>
      <c r="D2" s="59" t="s">
        <v>535</v>
      </c>
      <c r="E2" s="59">
        <v>2002</v>
      </c>
      <c r="F2" s="31" t="s">
        <v>337</v>
      </c>
      <c r="G2" s="59">
        <v>19.899999999999999</v>
      </c>
      <c r="H2" s="59" t="s">
        <v>536</v>
      </c>
      <c r="I2" s="59" t="s">
        <v>315</v>
      </c>
      <c r="J2" s="59">
        <v>509</v>
      </c>
      <c r="K2" s="59">
        <v>509</v>
      </c>
      <c r="L2" s="55" t="s">
        <v>16</v>
      </c>
      <c r="M2" s="31"/>
      <c r="N2" s="55"/>
      <c r="O2" s="55"/>
      <c r="P2" s="113"/>
      <c r="R2" s="55"/>
      <c r="S2" s="12" t="s">
        <v>585</v>
      </c>
      <c r="T2" s="12"/>
      <c r="U2" s="12"/>
      <c r="V2" s="12"/>
      <c r="W2" s="12"/>
      <c r="X2" s="12"/>
      <c r="Y2" s="12"/>
      <c r="Z2" s="135"/>
    </row>
    <row r="3" spans="1:26" x14ac:dyDescent="0.25">
      <c r="A3" s="9"/>
      <c r="B3" s="9" t="s">
        <v>318</v>
      </c>
      <c r="C3" s="9" t="s">
        <v>319</v>
      </c>
      <c r="D3" s="54" t="s">
        <v>316</v>
      </c>
      <c r="E3" s="54">
        <v>2006</v>
      </c>
      <c r="F3" s="9" t="s">
        <v>337</v>
      </c>
      <c r="G3" s="156">
        <v>18.2</v>
      </c>
      <c r="H3" s="156" t="s">
        <v>314</v>
      </c>
      <c r="I3" s="156" t="s">
        <v>315</v>
      </c>
      <c r="J3" s="156">
        <v>479</v>
      </c>
      <c r="K3" s="156">
        <v>479</v>
      </c>
      <c r="L3" s="54" t="s">
        <v>16</v>
      </c>
      <c r="M3" s="86">
        <v>38869</v>
      </c>
      <c r="N3" s="54">
        <v>4.5</v>
      </c>
      <c r="O3" s="54">
        <v>115</v>
      </c>
      <c r="P3" s="118">
        <f>N3*O3</f>
        <v>517.5</v>
      </c>
      <c r="R3" s="55"/>
      <c r="S3" s="12"/>
      <c r="T3" s="12"/>
      <c r="U3" s="12"/>
      <c r="V3" s="12"/>
      <c r="W3" s="12"/>
      <c r="X3" s="12"/>
      <c r="Y3" s="12"/>
      <c r="Z3" s="135"/>
    </row>
    <row r="4" spans="1:26" ht="15" customHeight="1" x14ac:dyDescent="0.25">
      <c r="A4" s="31">
        <v>2</v>
      </c>
      <c r="B4" s="31" t="s">
        <v>361</v>
      </c>
      <c r="C4" s="31" t="s">
        <v>377</v>
      </c>
      <c r="D4" s="59">
        <v>106.565724</v>
      </c>
      <c r="E4" s="59">
        <v>2003</v>
      </c>
      <c r="F4" s="31" t="s">
        <v>337</v>
      </c>
      <c r="G4" s="59">
        <v>25.57</v>
      </c>
      <c r="H4" s="59" t="s">
        <v>340</v>
      </c>
      <c r="I4" s="59" t="s">
        <v>315</v>
      </c>
      <c r="J4" s="59">
        <v>581</v>
      </c>
      <c r="K4" s="59">
        <v>581</v>
      </c>
      <c r="L4" s="55" t="s">
        <v>16</v>
      </c>
      <c r="M4" s="31"/>
      <c r="N4" s="55">
        <v>6.5</v>
      </c>
      <c r="O4" s="55">
        <v>115</v>
      </c>
      <c r="P4" s="113">
        <f>N4*O4</f>
        <v>747.5</v>
      </c>
      <c r="Q4" s="15"/>
      <c r="R4" s="41"/>
      <c r="S4" s="12" t="s">
        <v>508</v>
      </c>
      <c r="T4" s="12"/>
      <c r="U4" s="12"/>
      <c r="V4" s="12"/>
      <c r="W4" s="12"/>
      <c r="X4" s="12"/>
      <c r="Y4" s="12"/>
      <c r="Z4" s="135"/>
    </row>
    <row r="5" spans="1:26" ht="15" customHeight="1" x14ac:dyDescent="0.25">
      <c r="A5" s="9"/>
      <c r="B5" s="9"/>
      <c r="C5" s="9"/>
      <c r="D5" s="54" t="s">
        <v>537</v>
      </c>
      <c r="E5" s="54"/>
      <c r="F5" s="9" t="s">
        <v>338</v>
      </c>
      <c r="G5" s="54"/>
      <c r="H5" s="54" t="s">
        <v>12</v>
      </c>
      <c r="I5" s="54"/>
      <c r="J5" s="157"/>
      <c r="K5" s="54"/>
      <c r="L5" s="54"/>
      <c r="M5" s="9"/>
      <c r="N5" s="54"/>
      <c r="O5" s="54"/>
      <c r="P5" s="118"/>
      <c r="Q5" s="15" t="s">
        <v>538</v>
      </c>
      <c r="R5" s="160"/>
      <c r="S5" s="12" t="s">
        <v>539</v>
      </c>
      <c r="T5" s="12"/>
      <c r="U5" s="12"/>
      <c r="V5" s="12"/>
      <c r="W5" s="12"/>
      <c r="X5" s="12"/>
      <c r="Y5" s="12"/>
      <c r="Z5" s="135"/>
    </row>
    <row r="6" spans="1:26" ht="15" customHeight="1" x14ac:dyDescent="0.25">
      <c r="A6" s="9"/>
      <c r="B6" s="9"/>
      <c r="C6" s="9"/>
      <c r="D6" s="54" t="s">
        <v>537</v>
      </c>
      <c r="E6" s="54"/>
      <c r="F6" s="9" t="s">
        <v>362</v>
      </c>
      <c r="G6" s="54"/>
      <c r="H6" s="54" t="s">
        <v>540</v>
      </c>
      <c r="I6" s="54"/>
      <c r="J6" s="157"/>
      <c r="K6" s="54"/>
      <c r="L6" s="54"/>
      <c r="M6" s="9"/>
      <c r="N6" s="54"/>
      <c r="O6" s="54"/>
      <c r="P6" s="118"/>
      <c r="Q6" s="15" t="s">
        <v>538</v>
      </c>
      <c r="R6" s="168"/>
      <c r="S6" s="158" t="s">
        <v>541</v>
      </c>
      <c r="T6" s="136"/>
      <c r="U6" s="136"/>
      <c r="V6" s="136"/>
      <c r="W6" s="136"/>
      <c r="X6" s="136"/>
      <c r="Y6" s="136"/>
      <c r="Z6" s="137"/>
    </row>
    <row r="7" spans="1:26" x14ac:dyDescent="0.25">
      <c r="A7" s="31">
        <v>3</v>
      </c>
      <c r="B7" s="49" t="s">
        <v>345</v>
      </c>
      <c r="C7" s="31" t="s">
        <v>377</v>
      </c>
      <c r="D7" s="59" t="s">
        <v>389</v>
      </c>
      <c r="E7" s="59">
        <v>2009</v>
      </c>
      <c r="F7" s="31" t="s">
        <v>337</v>
      </c>
      <c r="G7" s="59">
        <v>24.91</v>
      </c>
      <c r="H7" s="59" t="s">
        <v>343</v>
      </c>
      <c r="I7" s="59" t="s">
        <v>315</v>
      </c>
      <c r="J7" s="59">
        <v>581</v>
      </c>
      <c r="K7" s="59">
        <v>581</v>
      </c>
      <c r="L7" s="55" t="s">
        <v>15</v>
      </c>
      <c r="M7" s="57"/>
      <c r="N7" s="31"/>
      <c r="O7" s="31"/>
      <c r="P7" s="113"/>
      <c r="Z7" s="12"/>
    </row>
    <row r="8" spans="1:26" x14ac:dyDescent="0.25">
      <c r="A8" s="7"/>
      <c r="B8" s="11" t="s">
        <v>323</v>
      </c>
      <c r="C8" s="11" t="s">
        <v>323</v>
      </c>
      <c r="D8" s="53" t="s">
        <v>391</v>
      </c>
      <c r="E8" s="53">
        <v>1994</v>
      </c>
      <c r="F8" s="7" t="s">
        <v>338</v>
      </c>
      <c r="G8" s="53">
        <v>21.67</v>
      </c>
      <c r="H8" s="114" t="s">
        <v>340</v>
      </c>
      <c r="I8" s="53" t="s">
        <v>315</v>
      </c>
      <c r="J8" s="53">
        <v>714</v>
      </c>
      <c r="K8" s="53">
        <v>856</v>
      </c>
      <c r="L8" s="53" t="s">
        <v>16</v>
      </c>
      <c r="M8" s="86">
        <v>34759</v>
      </c>
      <c r="N8" s="54">
        <v>6.5</v>
      </c>
      <c r="O8" s="54">
        <v>115</v>
      </c>
      <c r="P8" s="50">
        <f>N8*O8</f>
        <v>747.5</v>
      </c>
      <c r="Z8" s="12"/>
    </row>
    <row r="9" spans="1:26" x14ac:dyDescent="0.25">
      <c r="A9" s="7"/>
      <c r="B9" s="11"/>
      <c r="C9" s="11"/>
      <c r="D9" s="54" t="s">
        <v>537</v>
      </c>
      <c r="E9" s="53"/>
      <c r="F9" s="7" t="s">
        <v>338</v>
      </c>
      <c r="G9" s="53"/>
      <c r="H9" s="114" t="s">
        <v>542</v>
      </c>
      <c r="I9" s="53"/>
      <c r="J9" s="159"/>
      <c r="K9" s="53"/>
      <c r="L9" s="53"/>
      <c r="M9" s="86"/>
      <c r="N9" s="54"/>
      <c r="O9" s="54"/>
      <c r="P9" s="50"/>
      <c r="Q9" s="15" t="s">
        <v>543</v>
      </c>
      <c r="R9" s="14"/>
      <c r="S9" s="12"/>
      <c r="T9" s="12"/>
      <c r="U9" s="12"/>
      <c r="V9" s="12"/>
      <c r="W9" s="12"/>
      <c r="X9" s="12"/>
      <c r="Y9" s="12"/>
      <c r="Z9" s="12"/>
    </row>
    <row r="10" spans="1:26" x14ac:dyDescent="0.25">
      <c r="A10" s="31">
        <v>4</v>
      </c>
      <c r="B10" s="49" t="s">
        <v>361</v>
      </c>
      <c r="C10" s="31" t="s">
        <v>377</v>
      </c>
      <c r="D10" s="115">
        <v>106.772227</v>
      </c>
      <c r="E10" s="41"/>
      <c r="F10" s="31" t="s">
        <v>337</v>
      </c>
      <c r="G10" s="41"/>
      <c r="H10" s="59" t="s">
        <v>544</v>
      </c>
      <c r="I10" s="41"/>
      <c r="J10" s="160"/>
      <c r="K10" s="41"/>
      <c r="L10" s="55"/>
      <c r="M10" s="87">
        <v>39387</v>
      </c>
      <c r="N10" s="55">
        <v>6.5</v>
      </c>
      <c r="O10" s="55">
        <v>115</v>
      </c>
      <c r="P10" s="113">
        <f>N10*O10</f>
        <v>747.5</v>
      </c>
    </row>
    <row r="11" spans="1:26" x14ac:dyDescent="0.25">
      <c r="A11" s="31">
        <v>5</v>
      </c>
      <c r="B11" s="49" t="s">
        <v>361</v>
      </c>
      <c r="C11" s="31" t="s">
        <v>377</v>
      </c>
      <c r="D11" s="115">
        <v>106.56689501</v>
      </c>
      <c r="E11" s="41"/>
      <c r="F11" s="31" t="s">
        <v>337</v>
      </c>
      <c r="G11" s="41"/>
      <c r="H11" s="59" t="s">
        <v>544</v>
      </c>
      <c r="I11" s="41"/>
      <c r="J11" s="160"/>
      <c r="K11" s="41"/>
      <c r="L11" s="55"/>
      <c r="M11" s="87"/>
      <c r="N11" s="55">
        <v>6.5</v>
      </c>
      <c r="O11" s="55">
        <v>115</v>
      </c>
      <c r="P11" s="113">
        <f>N11*O11</f>
        <v>747.5</v>
      </c>
    </row>
    <row r="12" spans="1:26" x14ac:dyDescent="0.25">
      <c r="A12" s="7"/>
      <c r="B12" s="11" t="s">
        <v>335</v>
      </c>
      <c r="C12" s="11" t="s">
        <v>335</v>
      </c>
      <c r="D12" s="53" t="s">
        <v>392</v>
      </c>
      <c r="E12" s="53">
        <v>2006</v>
      </c>
      <c r="F12" s="9" t="s">
        <v>338</v>
      </c>
      <c r="G12" s="53">
        <v>18.02</v>
      </c>
      <c r="H12" s="53" t="s">
        <v>314</v>
      </c>
      <c r="I12" s="53" t="s">
        <v>315</v>
      </c>
      <c r="J12" s="53">
        <v>482</v>
      </c>
      <c r="K12" s="53">
        <v>482</v>
      </c>
      <c r="L12" s="54" t="s">
        <v>16</v>
      </c>
      <c r="M12" s="86"/>
      <c r="N12" s="54">
        <v>6.5</v>
      </c>
      <c r="O12" s="54">
        <v>115</v>
      </c>
      <c r="P12" s="50">
        <f>N12*O12</f>
        <v>747.5</v>
      </c>
    </row>
    <row r="13" spans="1:26" x14ac:dyDescent="0.25">
      <c r="A13" s="31">
        <v>6</v>
      </c>
      <c r="B13" s="49" t="s">
        <v>335</v>
      </c>
      <c r="C13" s="49" t="s">
        <v>335</v>
      </c>
      <c r="D13" s="59" t="s">
        <v>393</v>
      </c>
      <c r="E13" s="59">
        <v>2008</v>
      </c>
      <c r="F13" s="31" t="s">
        <v>337</v>
      </c>
      <c r="G13" s="59">
        <v>25.25</v>
      </c>
      <c r="H13" s="59" t="s">
        <v>356</v>
      </c>
      <c r="I13" s="59" t="s">
        <v>315</v>
      </c>
      <c r="J13" s="59">
        <v>578</v>
      </c>
      <c r="K13" s="59">
        <v>578</v>
      </c>
      <c r="L13" s="55" t="s">
        <v>16</v>
      </c>
      <c r="M13" s="87"/>
      <c r="N13" s="55">
        <v>11.2</v>
      </c>
      <c r="O13" s="55">
        <v>115</v>
      </c>
      <c r="P13" s="113">
        <f>N13*O13</f>
        <v>1288</v>
      </c>
      <c r="Q13" s="5" t="s">
        <v>545</v>
      </c>
    </row>
    <row r="14" spans="1:26" x14ac:dyDescent="0.25">
      <c r="A14" s="9"/>
      <c r="B14" s="10" t="s">
        <v>394</v>
      </c>
      <c r="C14" s="10" t="s">
        <v>394</v>
      </c>
      <c r="D14" s="53" t="s">
        <v>395</v>
      </c>
      <c r="E14" s="53">
        <v>2008</v>
      </c>
      <c r="F14" s="9" t="s">
        <v>338</v>
      </c>
      <c r="G14" s="53">
        <v>5</v>
      </c>
      <c r="H14" s="53" t="s">
        <v>396</v>
      </c>
      <c r="I14" s="53" t="s">
        <v>351</v>
      </c>
      <c r="J14" s="53">
        <v>240</v>
      </c>
      <c r="K14" s="53">
        <v>240</v>
      </c>
      <c r="L14" s="54" t="s">
        <v>16</v>
      </c>
      <c r="M14" s="88"/>
      <c r="N14" s="54"/>
      <c r="O14" s="54"/>
      <c r="P14" s="116" t="s">
        <v>297</v>
      </c>
    </row>
    <row r="15" spans="1:26" x14ac:dyDescent="0.25">
      <c r="A15" s="9"/>
      <c r="B15" s="10" t="s">
        <v>397</v>
      </c>
      <c r="C15" s="10" t="s">
        <v>397</v>
      </c>
      <c r="D15" s="53" t="s">
        <v>537</v>
      </c>
      <c r="E15" s="53"/>
      <c r="F15" s="9" t="s">
        <v>338</v>
      </c>
      <c r="G15" s="53"/>
      <c r="H15" s="53" t="s">
        <v>398</v>
      </c>
      <c r="I15" s="53"/>
      <c r="J15" s="157"/>
      <c r="K15" s="53"/>
      <c r="L15" s="53" t="s">
        <v>16</v>
      </c>
      <c r="M15" s="53"/>
      <c r="N15" s="53"/>
      <c r="O15" s="53"/>
      <c r="P15" s="116" t="s">
        <v>297</v>
      </c>
    </row>
    <row r="16" spans="1:26" x14ac:dyDescent="0.25">
      <c r="A16" s="31">
        <v>7</v>
      </c>
      <c r="B16" s="49" t="s">
        <v>399</v>
      </c>
      <c r="C16" s="49" t="s">
        <v>335</v>
      </c>
      <c r="D16" s="59" t="s">
        <v>400</v>
      </c>
      <c r="E16" s="59">
        <v>2002</v>
      </c>
      <c r="F16" s="31" t="s">
        <v>337</v>
      </c>
      <c r="G16" s="59">
        <v>26.61</v>
      </c>
      <c r="H16" s="41" t="s">
        <v>340</v>
      </c>
      <c r="I16" s="59" t="s">
        <v>315</v>
      </c>
      <c r="J16" s="59">
        <v>737</v>
      </c>
      <c r="K16" s="59">
        <v>737</v>
      </c>
      <c r="L16" s="55" t="s">
        <v>16</v>
      </c>
      <c r="M16" s="87"/>
      <c r="N16" s="55">
        <v>11.6</v>
      </c>
      <c r="O16" s="55">
        <v>115</v>
      </c>
      <c r="P16" s="113">
        <f>N16*O16</f>
        <v>1334</v>
      </c>
      <c r="Q16" s="5" t="s">
        <v>545</v>
      </c>
    </row>
    <row r="17" spans="1:17" x14ac:dyDescent="0.25">
      <c r="A17" s="9"/>
      <c r="B17" s="10" t="s">
        <v>318</v>
      </c>
      <c r="C17" s="10" t="s">
        <v>318</v>
      </c>
      <c r="D17" s="53" t="s">
        <v>537</v>
      </c>
      <c r="E17" s="53"/>
      <c r="F17" s="9" t="s">
        <v>362</v>
      </c>
      <c r="G17" s="53"/>
      <c r="H17" s="53" t="s">
        <v>401</v>
      </c>
      <c r="I17" s="53"/>
      <c r="J17" s="157"/>
      <c r="K17" s="53"/>
      <c r="L17" s="53" t="s">
        <v>16</v>
      </c>
      <c r="M17" s="53"/>
      <c r="N17" s="53"/>
      <c r="O17" s="53"/>
      <c r="P17" s="116" t="s">
        <v>297</v>
      </c>
    </row>
    <row r="18" spans="1:17" x14ac:dyDescent="0.25">
      <c r="A18" s="31">
        <v>8</v>
      </c>
      <c r="B18" s="49" t="s">
        <v>318</v>
      </c>
      <c r="C18" s="49" t="s">
        <v>318</v>
      </c>
      <c r="D18" s="59" t="s">
        <v>405</v>
      </c>
      <c r="E18" s="59">
        <v>2006</v>
      </c>
      <c r="F18" s="31" t="s">
        <v>337</v>
      </c>
      <c r="G18" s="59">
        <v>25.35</v>
      </c>
      <c r="H18" s="59" t="s">
        <v>404</v>
      </c>
      <c r="I18" s="59" t="s">
        <v>315</v>
      </c>
      <c r="J18" s="59">
        <v>616</v>
      </c>
      <c r="K18" s="59">
        <v>616</v>
      </c>
      <c r="L18" s="55"/>
      <c r="M18" s="87">
        <v>38808</v>
      </c>
      <c r="N18" s="55">
        <v>6.5</v>
      </c>
      <c r="O18" s="55">
        <v>115</v>
      </c>
      <c r="P18" s="113">
        <f>N18*O18</f>
        <v>747.5</v>
      </c>
    </row>
    <row r="19" spans="1:17" x14ac:dyDescent="0.25">
      <c r="A19" s="9"/>
      <c r="B19" s="10" t="s">
        <v>328</v>
      </c>
      <c r="C19" s="10" t="s">
        <v>328</v>
      </c>
      <c r="D19" s="53" t="s">
        <v>402</v>
      </c>
      <c r="E19" s="53">
        <v>2000</v>
      </c>
      <c r="F19" s="9" t="s">
        <v>338</v>
      </c>
      <c r="G19" s="53">
        <v>20.51</v>
      </c>
      <c r="H19" s="53" t="s">
        <v>403</v>
      </c>
      <c r="I19" s="53" t="s">
        <v>315</v>
      </c>
      <c r="J19" s="53">
        <v>576</v>
      </c>
      <c r="K19" s="53">
        <v>633</v>
      </c>
      <c r="L19" s="53" t="s">
        <v>16</v>
      </c>
      <c r="M19" s="53">
        <v>2000</v>
      </c>
      <c r="N19" s="53"/>
      <c r="O19" s="53"/>
      <c r="P19" s="116"/>
    </row>
    <row r="20" spans="1:17" x14ac:dyDescent="0.25">
      <c r="A20" s="31">
        <v>9</v>
      </c>
      <c r="B20" s="49" t="s">
        <v>365</v>
      </c>
      <c r="C20" s="49" t="s">
        <v>329</v>
      </c>
      <c r="D20" s="59" t="s">
        <v>407</v>
      </c>
      <c r="E20" s="59">
        <v>2006</v>
      </c>
      <c r="F20" s="31" t="s">
        <v>337</v>
      </c>
      <c r="G20" s="59">
        <v>18.2</v>
      </c>
      <c r="H20" s="59" t="s">
        <v>314</v>
      </c>
      <c r="I20" s="59" t="s">
        <v>315</v>
      </c>
      <c r="J20" s="59">
        <v>407</v>
      </c>
      <c r="K20" s="59">
        <v>407</v>
      </c>
      <c r="L20" s="55" t="s">
        <v>16</v>
      </c>
      <c r="M20" s="87">
        <v>39083</v>
      </c>
      <c r="N20" s="55">
        <v>4.5</v>
      </c>
      <c r="O20" s="55">
        <v>115</v>
      </c>
      <c r="P20" s="113">
        <f t="shared" ref="P20:P26" si="0">N20*O20</f>
        <v>517.5</v>
      </c>
    </row>
    <row r="21" spans="1:17" x14ac:dyDescent="0.25">
      <c r="A21" s="9"/>
      <c r="B21" s="10" t="s">
        <v>365</v>
      </c>
      <c r="C21" s="10" t="s">
        <v>329</v>
      </c>
      <c r="D21" s="53" t="s">
        <v>406</v>
      </c>
      <c r="E21" s="53">
        <v>2008</v>
      </c>
      <c r="F21" s="9" t="s">
        <v>338</v>
      </c>
      <c r="G21" s="54">
        <v>16.5</v>
      </c>
      <c r="H21" s="54" t="s">
        <v>314</v>
      </c>
      <c r="I21" s="22" t="s">
        <v>315</v>
      </c>
      <c r="J21" s="54">
        <v>461</v>
      </c>
      <c r="K21" s="54">
        <v>461</v>
      </c>
      <c r="L21" s="53" t="s">
        <v>16</v>
      </c>
      <c r="M21" s="86">
        <v>39539</v>
      </c>
      <c r="N21" s="54">
        <v>4.5</v>
      </c>
      <c r="O21" s="53">
        <v>115</v>
      </c>
      <c r="P21" s="50">
        <f t="shared" si="0"/>
        <v>517.5</v>
      </c>
    </row>
    <row r="22" spans="1:17" x14ac:dyDescent="0.25">
      <c r="A22" s="31">
        <v>10</v>
      </c>
      <c r="B22" s="49" t="s">
        <v>318</v>
      </c>
      <c r="C22" s="49" t="s">
        <v>409</v>
      </c>
      <c r="D22" s="59" t="s">
        <v>410</v>
      </c>
      <c r="E22" s="41"/>
      <c r="F22" s="31" t="s">
        <v>337</v>
      </c>
      <c r="G22" s="41"/>
      <c r="H22" s="60" t="s">
        <v>411</v>
      </c>
      <c r="I22" s="41"/>
      <c r="J22" s="160"/>
      <c r="K22" s="59"/>
      <c r="L22" s="55"/>
      <c r="M22" s="87"/>
      <c r="N22" s="55">
        <v>5.2</v>
      </c>
      <c r="O22" s="55">
        <v>115</v>
      </c>
      <c r="P22" s="113">
        <f t="shared" si="0"/>
        <v>598</v>
      </c>
    </row>
    <row r="23" spans="1:17" x14ac:dyDescent="0.25">
      <c r="A23" s="9"/>
      <c r="B23" s="10" t="s">
        <v>365</v>
      </c>
      <c r="C23" s="10" t="s">
        <v>329</v>
      </c>
      <c r="D23" s="53" t="s">
        <v>408</v>
      </c>
      <c r="E23" s="53">
        <v>2004</v>
      </c>
      <c r="F23" s="9" t="s">
        <v>338</v>
      </c>
      <c r="G23" s="54">
        <v>18.2</v>
      </c>
      <c r="H23" s="54" t="s">
        <v>314</v>
      </c>
      <c r="I23" s="22" t="s">
        <v>315</v>
      </c>
      <c r="J23" s="54">
        <v>479</v>
      </c>
      <c r="K23" s="54">
        <v>479</v>
      </c>
      <c r="L23" s="53" t="s">
        <v>16</v>
      </c>
      <c r="M23" s="86">
        <v>38018</v>
      </c>
      <c r="N23" s="54">
        <v>4.5</v>
      </c>
      <c r="O23" s="53">
        <v>115</v>
      </c>
      <c r="P23" s="50">
        <f t="shared" si="0"/>
        <v>517.5</v>
      </c>
    </row>
    <row r="24" spans="1:17" x14ac:dyDescent="0.25">
      <c r="A24" s="31">
        <v>11</v>
      </c>
      <c r="B24" s="49" t="s">
        <v>365</v>
      </c>
      <c r="C24" s="49" t="s">
        <v>329</v>
      </c>
      <c r="D24" s="59" t="s">
        <v>412</v>
      </c>
      <c r="E24" s="59">
        <v>2004</v>
      </c>
      <c r="F24" s="31" t="s">
        <v>337</v>
      </c>
      <c r="G24" s="59">
        <v>22.67</v>
      </c>
      <c r="H24" s="117" t="s">
        <v>340</v>
      </c>
      <c r="I24" s="59" t="s">
        <v>315</v>
      </c>
      <c r="J24" s="157">
        <v>686</v>
      </c>
      <c r="K24" s="157">
        <v>686</v>
      </c>
      <c r="L24" s="55" t="s">
        <v>16</v>
      </c>
      <c r="M24" s="87">
        <v>38139</v>
      </c>
      <c r="N24" s="55">
        <v>8.5</v>
      </c>
      <c r="O24" s="55">
        <v>115</v>
      </c>
      <c r="P24" s="113">
        <f t="shared" si="0"/>
        <v>977.5</v>
      </c>
      <c r="Q24" s="5" t="s">
        <v>546</v>
      </c>
    </row>
    <row r="25" spans="1:17" x14ac:dyDescent="0.25">
      <c r="A25" s="31">
        <v>12</v>
      </c>
      <c r="B25" s="49" t="s">
        <v>361</v>
      </c>
      <c r="C25" s="31" t="s">
        <v>377</v>
      </c>
      <c r="D25" s="59">
        <v>106.712041</v>
      </c>
      <c r="E25" s="59">
        <v>2001</v>
      </c>
      <c r="F25" s="31" t="s">
        <v>337</v>
      </c>
      <c r="G25" s="59">
        <v>21.61</v>
      </c>
      <c r="H25" s="117" t="s">
        <v>413</v>
      </c>
      <c r="I25" s="59" t="s">
        <v>315</v>
      </c>
      <c r="J25" s="59">
        <v>457</v>
      </c>
      <c r="K25" s="59">
        <v>457</v>
      </c>
      <c r="L25" s="55" t="s">
        <v>16</v>
      </c>
      <c r="M25" s="87"/>
      <c r="N25" s="55">
        <v>6.5</v>
      </c>
      <c r="O25" s="55">
        <v>115</v>
      </c>
      <c r="P25" s="113">
        <f t="shared" si="0"/>
        <v>747.5</v>
      </c>
    </row>
    <row r="26" spans="1:17" x14ac:dyDescent="0.25">
      <c r="A26" s="31">
        <v>13</v>
      </c>
      <c r="B26" s="49" t="s">
        <v>323</v>
      </c>
      <c r="C26" s="49" t="s">
        <v>323</v>
      </c>
      <c r="D26" s="59" t="s">
        <v>443</v>
      </c>
      <c r="E26" s="59">
        <v>2011</v>
      </c>
      <c r="F26" s="31" t="s">
        <v>337</v>
      </c>
      <c r="G26" s="60">
        <v>25.6</v>
      </c>
      <c r="H26" s="60" t="s">
        <v>314</v>
      </c>
      <c r="I26" s="60" t="s">
        <v>315</v>
      </c>
      <c r="J26" s="60">
        <v>515</v>
      </c>
      <c r="K26" s="59">
        <v>515</v>
      </c>
      <c r="L26" s="55" t="s">
        <v>15</v>
      </c>
      <c r="M26" s="87"/>
      <c r="N26" s="55">
        <v>10</v>
      </c>
      <c r="O26" s="55">
        <v>115</v>
      </c>
      <c r="P26" s="113">
        <f t="shared" si="0"/>
        <v>1150</v>
      </c>
      <c r="Q26" s="5" t="s">
        <v>507</v>
      </c>
    </row>
    <row r="27" spans="1:17" x14ac:dyDescent="0.25">
      <c r="A27" s="31">
        <v>14</v>
      </c>
      <c r="B27" s="49" t="s">
        <v>365</v>
      </c>
      <c r="C27" s="49" t="s">
        <v>365</v>
      </c>
      <c r="D27" s="59" t="s">
        <v>414</v>
      </c>
      <c r="E27" s="59">
        <v>2009</v>
      </c>
      <c r="F27" s="31" t="s">
        <v>337</v>
      </c>
      <c r="G27" s="60">
        <v>22.6</v>
      </c>
      <c r="H27" s="161" t="s">
        <v>356</v>
      </c>
      <c r="I27" s="60" t="s">
        <v>315</v>
      </c>
      <c r="J27" s="161">
        <v>549</v>
      </c>
      <c r="K27" s="157">
        <v>549</v>
      </c>
      <c r="L27" s="55" t="s">
        <v>16</v>
      </c>
      <c r="M27" s="87"/>
      <c r="N27" s="55"/>
      <c r="O27" s="55"/>
      <c r="P27" s="113"/>
      <c r="Q27" s="5" t="s">
        <v>547</v>
      </c>
    </row>
    <row r="28" spans="1:17" x14ac:dyDescent="0.25">
      <c r="A28" s="31">
        <v>15</v>
      </c>
      <c r="B28" s="49" t="s">
        <v>318</v>
      </c>
      <c r="C28" s="49" t="s">
        <v>409</v>
      </c>
      <c r="D28" s="59">
        <v>363.95527120000003</v>
      </c>
      <c r="E28" s="59">
        <v>1995</v>
      </c>
      <c r="F28" s="31" t="s">
        <v>337</v>
      </c>
      <c r="G28" s="60">
        <v>21.67</v>
      </c>
      <c r="H28" s="60" t="s">
        <v>340</v>
      </c>
      <c r="I28" s="60" t="s">
        <v>315</v>
      </c>
      <c r="J28" s="60">
        <v>850</v>
      </c>
      <c r="K28" s="59">
        <v>1019</v>
      </c>
      <c r="L28" s="55" t="s">
        <v>16</v>
      </c>
      <c r="M28" s="87"/>
      <c r="N28" s="55"/>
      <c r="O28" s="55"/>
      <c r="P28" s="113"/>
    </row>
    <row r="29" spans="1:17" x14ac:dyDescent="0.25">
      <c r="A29" s="31">
        <v>16</v>
      </c>
      <c r="B29" s="49" t="s">
        <v>361</v>
      </c>
      <c r="C29" s="49" t="s">
        <v>377</v>
      </c>
      <c r="D29" s="59">
        <v>106.5956999</v>
      </c>
      <c r="E29" s="59">
        <v>1999</v>
      </c>
      <c r="F29" s="31" t="s">
        <v>337</v>
      </c>
      <c r="G29" s="60">
        <v>25.18</v>
      </c>
      <c r="H29" s="60" t="s">
        <v>340</v>
      </c>
      <c r="I29" s="60" t="s">
        <v>315</v>
      </c>
      <c r="J29" s="60">
        <v>829</v>
      </c>
      <c r="K29" s="59">
        <v>911</v>
      </c>
      <c r="L29" s="55" t="s">
        <v>16</v>
      </c>
      <c r="M29" s="87">
        <v>36495</v>
      </c>
      <c r="N29" s="55">
        <v>6.5</v>
      </c>
      <c r="O29" s="55">
        <v>115</v>
      </c>
      <c r="P29" s="113">
        <f t="shared" ref="P29:P36" si="1">N29*O29</f>
        <v>747.5</v>
      </c>
    </row>
    <row r="30" spans="1:17" x14ac:dyDescent="0.25">
      <c r="A30" s="10"/>
      <c r="B30" s="10" t="s">
        <v>365</v>
      </c>
      <c r="C30" s="10" t="s">
        <v>329</v>
      </c>
      <c r="D30" s="53" t="s">
        <v>415</v>
      </c>
      <c r="E30" s="54">
        <v>2003</v>
      </c>
      <c r="F30" s="9" t="s">
        <v>338</v>
      </c>
      <c r="G30" s="54">
        <v>18.2</v>
      </c>
      <c r="H30" s="22" t="s">
        <v>413</v>
      </c>
      <c r="I30" s="54" t="s">
        <v>315</v>
      </c>
      <c r="J30" s="54">
        <v>479</v>
      </c>
      <c r="K30" s="53">
        <v>479</v>
      </c>
      <c r="L30" s="86" t="s">
        <v>16</v>
      </c>
      <c r="M30" s="86">
        <v>37712</v>
      </c>
      <c r="N30" s="54">
        <v>4.5</v>
      </c>
      <c r="O30" s="54">
        <v>115</v>
      </c>
      <c r="P30" s="118">
        <f t="shared" si="1"/>
        <v>517.5</v>
      </c>
    </row>
    <row r="31" spans="1:17" x14ac:dyDescent="0.25">
      <c r="A31" s="31">
        <v>17</v>
      </c>
      <c r="B31" s="49" t="s">
        <v>323</v>
      </c>
      <c r="C31" s="49" t="s">
        <v>323</v>
      </c>
      <c r="D31" s="59" t="s">
        <v>416</v>
      </c>
      <c r="E31" s="59">
        <v>2004</v>
      </c>
      <c r="F31" s="31" t="s">
        <v>337</v>
      </c>
      <c r="G31" s="60">
        <v>20.86</v>
      </c>
      <c r="H31" s="60" t="s">
        <v>314</v>
      </c>
      <c r="I31" s="60" t="s">
        <v>315</v>
      </c>
      <c r="J31" s="60">
        <v>514</v>
      </c>
      <c r="K31" s="59">
        <v>514</v>
      </c>
      <c r="L31" s="55" t="s">
        <v>16</v>
      </c>
      <c r="M31" s="87">
        <v>37622</v>
      </c>
      <c r="N31" s="55">
        <v>6.5</v>
      </c>
      <c r="O31" s="55">
        <v>115</v>
      </c>
      <c r="P31" s="113">
        <f t="shared" si="1"/>
        <v>747.5</v>
      </c>
    </row>
    <row r="32" spans="1:17" x14ac:dyDescent="0.25">
      <c r="A32" s="9"/>
      <c r="B32" s="10" t="s">
        <v>417</v>
      </c>
      <c r="C32" s="10" t="s">
        <v>417</v>
      </c>
      <c r="D32" s="54" t="s">
        <v>418</v>
      </c>
      <c r="E32" s="54">
        <v>2006</v>
      </c>
      <c r="F32" s="9" t="s">
        <v>338</v>
      </c>
      <c r="G32" s="22">
        <v>17.59</v>
      </c>
      <c r="H32" s="22" t="s">
        <v>314</v>
      </c>
      <c r="I32" s="22" t="s">
        <v>315</v>
      </c>
      <c r="J32" s="22">
        <v>470</v>
      </c>
      <c r="K32" s="54">
        <v>470</v>
      </c>
      <c r="L32" s="54" t="s">
        <v>16</v>
      </c>
      <c r="M32" s="88">
        <v>38838</v>
      </c>
      <c r="N32" s="54">
        <v>6.5</v>
      </c>
      <c r="O32" s="54">
        <v>115</v>
      </c>
      <c r="P32" s="118">
        <f t="shared" si="1"/>
        <v>747.5</v>
      </c>
      <c r="Q32" s="15"/>
    </row>
    <row r="33" spans="1:17" x14ac:dyDescent="0.25">
      <c r="A33" s="9"/>
      <c r="B33" s="10" t="s">
        <v>365</v>
      </c>
      <c r="C33" s="10" t="s">
        <v>329</v>
      </c>
      <c r="D33" s="54" t="s">
        <v>419</v>
      </c>
      <c r="E33" s="54">
        <v>2006</v>
      </c>
      <c r="F33" s="9" t="s">
        <v>338</v>
      </c>
      <c r="G33" s="22">
        <v>14.07</v>
      </c>
      <c r="H33" s="22" t="s">
        <v>420</v>
      </c>
      <c r="I33" s="22" t="s">
        <v>351</v>
      </c>
      <c r="J33" s="22">
        <v>442</v>
      </c>
      <c r="K33" s="54">
        <v>442</v>
      </c>
      <c r="L33" s="54" t="s">
        <v>16</v>
      </c>
      <c r="M33" s="88"/>
      <c r="N33" s="54">
        <v>5</v>
      </c>
      <c r="O33" s="54">
        <v>115</v>
      </c>
      <c r="P33" s="118">
        <f t="shared" si="1"/>
        <v>575</v>
      </c>
      <c r="Q33" s="15"/>
    </row>
    <row r="34" spans="1:17" x14ac:dyDescent="0.25">
      <c r="A34" s="31">
        <v>18</v>
      </c>
      <c r="B34" s="49" t="s">
        <v>318</v>
      </c>
      <c r="C34" s="49" t="s">
        <v>377</v>
      </c>
      <c r="D34" s="115">
        <v>253.73883301999999</v>
      </c>
      <c r="E34" s="59">
        <v>2003</v>
      </c>
      <c r="F34" s="31" t="s">
        <v>337</v>
      </c>
      <c r="G34" s="60">
        <v>18.3</v>
      </c>
      <c r="H34" s="60" t="s">
        <v>314</v>
      </c>
      <c r="I34" s="60" t="s">
        <v>315</v>
      </c>
      <c r="J34" s="60">
        <v>431</v>
      </c>
      <c r="K34" s="59">
        <v>431</v>
      </c>
      <c r="L34" s="55" t="s">
        <v>16</v>
      </c>
      <c r="M34" s="87">
        <v>37895</v>
      </c>
      <c r="N34" s="55">
        <v>4.5</v>
      </c>
      <c r="O34" s="55">
        <v>115</v>
      </c>
      <c r="P34" s="113">
        <f t="shared" si="1"/>
        <v>517.5</v>
      </c>
    </row>
    <row r="35" spans="1:17" x14ac:dyDescent="0.25">
      <c r="A35" s="31">
        <v>19</v>
      </c>
      <c r="B35" s="49" t="s">
        <v>422</v>
      </c>
      <c r="C35" s="49" t="s">
        <v>422</v>
      </c>
      <c r="D35" s="59" t="s">
        <v>421</v>
      </c>
      <c r="E35" s="59">
        <v>2010</v>
      </c>
      <c r="F35" s="31" t="s">
        <v>337</v>
      </c>
      <c r="G35" s="60">
        <v>25.6</v>
      </c>
      <c r="H35" s="60" t="s">
        <v>340</v>
      </c>
      <c r="I35" s="60" t="s">
        <v>423</v>
      </c>
      <c r="J35" s="60">
        <v>543</v>
      </c>
      <c r="K35" s="59">
        <v>543</v>
      </c>
      <c r="L35" s="55" t="s">
        <v>15</v>
      </c>
      <c r="M35" s="87">
        <v>40238</v>
      </c>
      <c r="N35" s="55">
        <v>4.7</v>
      </c>
      <c r="O35" s="55">
        <v>115</v>
      </c>
      <c r="P35" s="113">
        <f t="shared" si="1"/>
        <v>540.5</v>
      </c>
    </row>
    <row r="36" spans="1:17" ht="210" x14ac:dyDescent="0.25">
      <c r="A36" s="31">
        <v>20</v>
      </c>
      <c r="B36" s="49" t="s">
        <v>364</v>
      </c>
      <c r="C36" s="49" t="s">
        <v>364</v>
      </c>
      <c r="D36" s="59" t="s">
        <v>424</v>
      </c>
      <c r="E36" s="59">
        <v>2012</v>
      </c>
      <c r="F36" s="31" t="s">
        <v>337</v>
      </c>
      <c r="G36" s="60">
        <v>30.7</v>
      </c>
      <c r="H36" s="60" t="s">
        <v>426</v>
      </c>
      <c r="I36" s="60" t="s">
        <v>423</v>
      </c>
      <c r="J36" s="60">
        <v>579</v>
      </c>
      <c r="K36" s="59">
        <v>579</v>
      </c>
      <c r="L36" s="55" t="s">
        <v>15</v>
      </c>
      <c r="M36" s="87">
        <v>41091</v>
      </c>
      <c r="N36" s="55">
        <v>5.2</v>
      </c>
      <c r="O36" s="55">
        <v>115</v>
      </c>
      <c r="P36" s="113">
        <f t="shared" si="1"/>
        <v>598</v>
      </c>
      <c r="Q36" s="99" t="s">
        <v>587</v>
      </c>
    </row>
    <row r="37" spans="1:17" x14ac:dyDescent="0.25">
      <c r="A37" s="9"/>
      <c r="B37" s="10" t="s">
        <v>537</v>
      </c>
      <c r="C37" s="10" t="s">
        <v>537</v>
      </c>
      <c r="D37" s="54" t="s">
        <v>537</v>
      </c>
      <c r="E37" s="54"/>
      <c r="F37" s="9" t="s">
        <v>337</v>
      </c>
      <c r="G37" s="22"/>
      <c r="H37" s="22" t="s">
        <v>429</v>
      </c>
      <c r="I37" s="22"/>
      <c r="J37" s="161"/>
      <c r="K37" s="54"/>
      <c r="L37" s="54"/>
      <c r="M37" s="88"/>
      <c r="N37" s="54"/>
      <c r="O37" s="54"/>
      <c r="P37" s="118"/>
      <c r="Q37" s="5" t="s">
        <v>548</v>
      </c>
    </row>
    <row r="38" spans="1:17" x14ac:dyDescent="0.25">
      <c r="A38" s="9"/>
      <c r="B38" s="10" t="s">
        <v>425</v>
      </c>
      <c r="C38" s="10" t="s">
        <v>425</v>
      </c>
      <c r="D38" s="54" t="s">
        <v>537</v>
      </c>
      <c r="E38" s="54"/>
      <c r="F38" s="9" t="s">
        <v>362</v>
      </c>
      <c r="G38" s="22"/>
      <c r="H38" s="22" t="s">
        <v>427</v>
      </c>
      <c r="I38" s="22"/>
      <c r="J38" s="161"/>
      <c r="K38" s="54"/>
      <c r="L38" s="54"/>
      <c r="M38" s="88"/>
      <c r="N38" s="54"/>
      <c r="O38" s="54"/>
      <c r="P38" s="118"/>
      <c r="Q38" s="5" t="s">
        <v>548</v>
      </c>
    </row>
    <row r="39" spans="1:17" x14ac:dyDescent="0.25">
      <c r="A39" s="31">
        <v>21</v>
      </c>
      <c r="B39" s="49" t="s">
        <v>318</v>
      </c>
      <c r="C39" s="49" t="s">
        <v>377</v>
      </c>
      <c r="D39" s="59" t="s">
        <v>549</v>
      </c>
      <c r="E39" s="59"/>
      <c r="F39" s="31" t="s">
        <v>337</v>
      </c>
      <c r="G39" s="60"/>
      <c r="H39" s="60" t="s">
        <v>340</v>
      </c>
      <c r="I39" s="60"/>
      <c r="J39" s="157"/>
      <c r="K39" s="59"/>
      <c r="L39" s="55" t="s">
        <v>16</v>
      </c>
      <c r="M39" s="87"/>
      <c r="N39" s="55"/>
      <c r="O39" s="55"/>
      <c r="P39" s="113"/>
      <c r="Q39" s="5" t="s">
        <v>550</v>
      </c>
    </row>
    <row r="40" spans="1:17" x14ac:dyDescent="0.25">
      <c r="A40" s="9"/>
      <c r="B40" s="10" t="b">
        <v>1</v>
      </c>
      <c r="C40" s="10" t="b">
        <v>1</v>
      </c>
      <c r="D40" s="54" t="s">
        <v>428</v>
      </c>
      <c r="E40" s="54"/>
      <c r="F40" s="7" t="s">
        <v>362</v>
      </c>
      <c r="G40" s="54"/>
      <c r="H40" s="22" t="s">
        <v>588</v>
      </c>
      <c r="I40" s="54"/>
      <c r="J40" s="157"/>
      <c r="K40" s="54"/>
      <c r="L40" s="54" t="s">
        <v>16</v>
      </c>
      <c r="M40" s="88"/>
      <c r="N40" s="54">
        <v>3.9</v>
      </c>
      <c r="O40" s="54">
        <v>115</v>
      </c>
      <c r="P40" s="118">
        <f>N40*O40</f>
        <v>448.5</v>
      </c>
      <c r="Q40" s="15"/>
    </row>
    <row r="41" spans="1:17" x14ac:dyDescent="0.25">
      <c r="A41" s="31">
        <v>22</v>
      </c>
      <c r="B41" s="49" t="s">
        <v>586</v>
      </c>
      <c r="C41" s="49" t="s">
        <v>589</v>
      </c>
      <c r="D41" s="59" t="s">
        <v>430</v>
      </c>
      <c r="E41" s="59">
        <v>2006</v>
      </c>
      <c r="F41" s="31" t="s">
        <v>337</v>
      </c>
      <c r="G41" s="60">
        <v>24.5</v>
      </c>
      <c r="H41" s="60" t="s">
        <v>340</v>
      </c>
      <c r="I41" s="60" t="s">
        <v>315</v>
      </c>
      <c r="J41" s="60">
        <v>607</v>
      </c>
      <c r="K41" s="59">
        <v>607</v>
      </c>
      <c r="L41" s="55" t="s">
        <v>16</v>
      </c>
      <c r="M41" s="87">
        <v>38718</v>
      </c>
      <c r="N41" s="55">
        <v>6.5</v>
      </c>
      <c r="O41" s="55">
        <v>115</v>
      </c>
      <c r="P41" s="113">
        <f>N41*O41</f>
        <v>747.5</v>
      </c>
    </row>
    <row r="42" spans="1:17" x14ac:dyDescent="0.25">
      <c r="A42" s="9"/>
      <c r="B42" s="10" t="s">
        <v>365</v>
      </c>
      <c r="C42" s="10" t="s">
        <v>329</v>
      </c>
      <c r="D42" s="54" t="s">
        <v>537</v>
      </c>
      <c r="E42" s="54"/>
      <c r="F42" s="9" t="s">
        <v>338</v>
      </c>
      <c r="G42" s="22"/>
      <c r="H42" s="22" t="s">
        <v>544</v>
      </c>
      <c r="I42" s="22"/>
      <c r="J42" s="161"/>
      <c r="K42" s="54"/>
      <c r="L42" s="54"/>
      <c r="M42" s="88"/>
      <c r="N42" s="54">
        <v>10</v>
      </c>
      <c r="O42" s="54">
        <v>115</v>
      </c>
      <c r="P42" s="118">
        <f>N42*O42</f>
        <v>1150</v>
      </c>
      <c r="Q42" s="5" t="s">
        <v>551</v>
      </c>
    </row>
    <row r="43" spans="1:17" x14ac:dyDescent="0.25">
      <c r="A43" s="31">
        <v>23</v>
      </c>
      <c r="B43" s="49" t="s">
        <v>365</v>
      </c>
      <c r="C43" s="49" t="s">
        <v>365</v>
      </c>
      <c r="D43" s="59" t="s">
        <v>431</v>
      </c>
      <c r="E43" s="59">
        <v>1999</v>
      </c>
      <c r="F43" s="31" t="s">
        <v>337</v>
      </c>
      <c r="G43" s="60">
        <v>25.59</v>
      </c>
      <c r="H43" s="60" t="s">
        <v>340</v>
      </c>
      <c r="I43" s="60" t="s">
        <v>315</v>
      </c>
      <c r="J43" s="60">
        <v>1025</v>
      </c>
      <c r="K43" s="59">
        <v>1127</v>
      </c>
      <c r="L43" s="55" t="s">
        <v>16</v>
      </c>
      <c r="M43" s="87"/>
      <c r="N43" s="55"/>
      <c r="O43" s="55"/>
      <c r="P43" s="113"/>
    </row>
    <row r="44" spans="1:17" x14ac:dyDescent="0.25">
      <c r="A44" s="9"/>
      <c r="B44" s="10" t="s">
        <v>365</v>
      </c>
      <c r="C44" s="10" t="s">
        <v>329</v>
      </c>
      <c r="D44" s="54" t="s">
        <v>432</v>
      </c>
      <c r="E44" s="54">
        <v>2006</v>
      </c>
      <c r="F44" s="9" t="s">
        <v>338</v>
      </c>
      <c r="G44" s="22">
        <v>11.27</v>
      </c>
      <c r="H44" s="22" t="s">
        <v>437</v>
      </c>
      <c r="I44" s="22" t="s">
        <v>315</v>
      </c>
      <c r="J44" s="22">
        <v>564</v>
      </c>
      <c r="K44" s="54">
        <v>564</v>
      </c>
      <c r="L44" s="54" t="s">
        <v>16</v>
      </c>
      <c r="M44" s="88">
        <v>38808</v>
      </c>
      <c r="N44" s="54">
        <v>5</v>
      </c>
      <c r="O44" s="54">
        <v>115</v>
      </c>
      <c r="P44" s="118">
        <f t="shared" ref="P44:P64" si="2">N44*O44</f>
        <v>575</v>
      </c>
    </row>
    <row r="45" spans="1:17" x14ac:dyDescent="0.25">
      <c r="A45" s="31">
        <v>24</v>
      </c>
      <c r="B45" s="49" t="s">
        <v>318</v>
      </c>
      <c r="C45" s="49" t="s">
        <v>377</v>
      </c>
      <c r="D45" s="59" t="s">
        <v>433</v>
      </c>
      <c r="E45" s="59">
        <v>2012</v>
      </c>
      <c r="F45" s="31" t="s">
        <v>337</v>
      </c>
      <c r="G45" s="60">
        <v>24.5</v>
      </c>
      <c r="H45" s="60" t="s">
        <v>552</v>
      </c>
      <c r="I45" s="60" t="s">
        <v>423</v>
      </c>
      <c r="J45" s="60">
        <v>548</v>
      </c>
      <c r="K45" s="59">
        <v>548</v>
      </c>
      <c r="L45" s="55" t="s">
        <v>15</v>
      </c>
      <c r="M45" s="87"/>
      <c r="N45" s="55">
        <v>5.2</v>
      </c>
      <c r="O45" s="55">
        <v>115</v>
      </c>
      <c r="P45" s="113">
        <f t="shared" si="2"/>
        <v>598</v>
      </c>
      <c r="Q45" s="5" t="s">
        <v>590</v>
      </c>
    </row>
    <row r="46" spans="1:17" x14ac:dyDescent="0.25">
      <c r="A46" s="31">
        <v>25</v>
      </c>
      <c r="B46" s="49" t="s">
        <v>323</v>
      </c>
      <c r="C46" s="49" t="s">
        <v>323</v>
      </c>
      <c r="D46" s="59" t="s">
        <v>434</v>
      </c>
      <c r="E46" s="59">
        <v>2010</v>
      </c>
      <c r="F46" s="31" t="s">
        <v>337</v>
      </c>
      <c r="G46" s="59">
        <v>25.05</v>
      </c>
      <c r="H46" s="60" t="s">
        <v>340</v>
      </c>
      <c r="I46" s="60" t="s">
        <v>315</v>
      </c>
      <c r="J46" s="60">
        <v>577</v>
      </c>
      <c r="K46" s="60">
        <v>577</v>
      </c>
      <c r="L46" s="55" t="s">
        <v>16</v>
      </c>
      <c r="M46" s="87">
        <v>40269</v>
      </c>
      <c r="N46" s="55">
        <v>6.5</v>
      </c>
      <c r="O46" s="55">
        <v>115</v>
      </c>
      <c r="P46" s="113">
        <f t="shared" si="2"/>
        <v>747.5</v>
      </c>
    </row>
    <row r="47" spans="1:17" x14ac:dyDescent="0.25">
      <c r="A47" s="31">
        <v>26</v>
      </c>
      <c r="B47" s="49" t="s">
        <v>318</v>
      </c>
      <c r="C47" s="49" t="s">
        <v>377</v>
      </c>
      <c r="D47" s="59">
        <v>363.95327229999998</v>
      </c>
      <c r="E47" s="59">
        <v>1993</v>
      </c>
      <c r="F47" s="31" t="s">
        <v>337</v>
      </c>
      <c r="G47" s="60">
        <v>21.7</v>
      </c>
      <c r="H47" s="60" t="s">
        <v>340</v>
      </c>
      <c r="I47" s="60" t="s">
        <v>315</v>
      </c>
      <c r="J47" s="60">
        <v>854</v>
      </c>
      <c r="K47" s="59">
        <v>1024</v>
      </c>
      <c r="L47" s="55" t="s">
        <v>16</v>
      </c>
      <c r="M47" s="87"/>
      <c r="N47" s="55">
        <v>11.6</v>
      </c>
      <c r="O47" s="55">
        <v>115</v>
      </c>
      <c r="P47" s="113">
        <f t="shared" si="2"/>
        <v>1334</v>
      </c>
    </row>
    <row r="48" spans="1:17" x14ac:dyDescent="0.25">
      <c r="A48" s="31">
        <v>27</v>
      </c>
      <c r="B48" s="49" t="s">
        <v>323</v>
      </c>
      <c r="C48" s="49" t="s">
        <v>323</v>
      </c>
      <c r="D48" s="59" t="s">
        <v>435</v>
      </c>
      <c r="E48" s="59">
        <v>2009</v>
      </c>
      <c r="F48" s="31" t="s">
        <v>337</v>
      </c>
      <c r="G48" s="60">
        <v>24.78</v>
      </c>
      <c r="H48" s="60" t="s">
        <v>426</v>
      </c>
      <c r="I48" s="60" t="s">
        <v>315</v>
      </c>
      <c r="J48" s="60">
        <v>474</v>
      </c>
      <c r="K48" s="59">
        <v>474</v>
      </c>
      <c r="L48" s="55" t="s">
        <v>16</v>
      </c>
      <c r="M48" s="87"/>
      <c r="N48" s="55">
        <v>7.1</v>
      </c>
      <c r="O48" s="55">
        <v>115</v>
      </c>
      <c r="P48" s="113">
        <f t="shared" si="2"/>
        <v>816.5</v>
      </c>
    </row>
    <row r="49" spans="1:19" s="15" customFormat="1" x14ac:dyDescent="0.25">
      <c r="A49" s="9"/>
      <c r="B49" s="10" t="s">
        <v>365</v>
      </c>
      <c r="C49" s="10" t="s">
        <v>365</v>
      </c>
      <c r="D49" s="54" t="s">
        <v>438</v>
      </c>
      <c r="E49" s="54">
        <v>2000</v>
      </c>
      <c r="F49" s="9" t="s">
        <v>337</v>
      </c>
      <c r="G49" s="22">
        <v>18</v>
      </c>
      <c r="H49" s="22" t="s">
        <v>327</v>
      </c>
      <c r="I49" s="22" t="s">
        <v>315</v>
      </c>
      <c r="J49" s="22">
        <v>683</v>
      </c>
      <c r="K49" s="54">
        <v>751</v>
      </c>
      <c r="L49" s="54" t="s">
        <v>16</v>
      </c>
      <c r="M49" s="9" t="s">
        <v>591</v>
      </c>
      <c r="N49" s="54">
        <v>4.75</v>
      </c>
      <c r="O49" s="54">
        <v>115</v>
      </c>
      <c r="P49" s="118">
        <f t="shared" si="2"/>
        <v>546.25</v>
      </c>
    </row>
    <row r="50" spans="1:19" s="15" customFormat="1" x14ac:dyDescent="0.25">
      <c r="A50" s="9"/>
      <c r="B50" s="10" t="s">
        <v>318</v>
      </c>
      <c r="C50" s="10" t="s">
        <v>377</v>
      </c>
      <c r="D50" s="119" t="s">
        <v>436</v>
      </c>
      <c r="E50" s="54">
        <v>1995</v>
      </c>
      <c r="F50" s="9" t="s">
        <v>337</v>
      </c>
      <c r="G50" s="22">
        <v>13.67</v>
      </c>
      <c r="H50" s="22" t="s">
        <v>437</v>
      </c>
      <c r="I50" s="22" t="s">
        <v>315</v>
      </c>
      <c r="J50" s="22">
        <v>738</v>
      </c>
      <c r="K50" s="54">
        <v>885</v>
      </c>
      <c r="L50" s="54" t="s">
        <v>16</v>
      </c>
      <c r="M50" s="88">
        <v>34669</v>
      </c>
      <c r="N50" s="54">
        <v>5</v>
      </c>
      <c r="O50" s="54">
        <v>115</v>
      </c>
      <c r="P50" s="118">
        <f t="shared" si="2"/>
        <v>575</v>
      </c>
    </row>
    <row r="51" spans="1:19" x14ac:dyDescent="0.25">
      <c r="A51" s="31">
        <v>28</v>
      </c>
      <c r="B51" s="49" t="s">
        <v>345</v>
      </c>
      <c r="C51" s="49" t="s">
        <v>323</v>
      </c>
      <c r="D51" s="59" t="s">
        <v>439</v>
      </c>
      <c r="E51" s="59">
        <v>2010</v>
      </c>
      <c r="F51" s="31" t="s">
        <v>337</v>
      </c>
      <c r="G51" s="60">
        <v>25.7</v>
      </c>
      <c r="H51" s="60" t="s">
        <v>426</v>
      </c>
      <c r="I51" s="60" t="s">
        <v>315</v>
      </c>
      <c r="J51" s="60">
        <v>481</v>
      </c>
      <c r="K51" s="59">
        <v>484</v>
      </c>
      <c r="L51" s="55" t="s">
        <v>16</v>
      </c>
      <c r="M51" s="87"/>
      <c r="N51" s="55">
        <v>10</v>
      </c>
      <c r="O51" s="55">
        <v>115</v>
      </c>
      <c r="P51" s="113">
        <f t="shared" si="2"/>
        <v>1150</v>
      </c>
    </row>
    <row r="52" spans="1:19" x14ac:dyDescent="0.25">
      <c r="A52" s="9"/>
      <c r="B52" s="10" t="s">
        <v>361</v>
      </c>
      <c r="C52" s="10" t="s">
        <v>377</v>
      </c>
      <c r="D52" s="120">
        <v>106.5959299</v>
      </c>
      <c r="E52" s="54">
        <v>1999</v>
      </c>
      <c r="F52" s="9" t="s">
        <v>338</v>
      </c>
      <c r="G52" s="22">
        <v>25.18</v>
      </c>
      <c r="H52" s="22" t="s">
        <v>340</v>
      </c>
      <c r="I52" s="22" t="s">
        <v>315</v>
      </c>
      <c r="J52" s="22">
        <v>777</v>
      </c>
      <c r="K52" s="54">
        <v>854</v>
      </c>
      <c r="L52" s="54" t="s">
        <v>16</v>
      </c>
      <c r="M52" s="88">
        <v>36251</v>
      </c>
      <c r="N52" s="54">
        <v>6.5</v>
      </c>
      <c r="O52" s="54">
        <v>115</v>
      </c>
      <c r="P52" s="118">
        <f t="shared" si="2"/>
        <v>747.5</v>
      </c>
    </row>
    <row r="53" spans="1:19" x14ac:dyDescent="0.25">
      <c r="A53" s="31">
        <v>29</v>
      </c>
      <c r="B53" s="49" t="s">
        <v>365</v>
      </c>
      <c r="C53" s="49" t="s">
        <v>329</v>
      </c>
      <c r="D53" s="59" t="s">
        <v>440</v>
      </c>
      <c r="E53" s="59">
        <v>2012</v>
      </c>
      <c r="F53" s="31" t="s">
        <v>337</v>
      </c>
      <c r="G53" s="60">
        <v>26</v>
      </c>
      <c r="H53" s="60" t="s">
        <v>340</v>
      </c>
      <c r="I53" s="60" t="s">
        <v>423</v>
      </c>
      <c r="J53" s="60">
        <v>580</v>
      </c>
      <c r="K53" s="59">
        <v>580</v>
      </c>
      <c r="L53" s="55" t="s">
        <v>16</v>
      </c>
      <c r="M53" s="87">
        <v>41061</v>
      </c>
      <c r="N53" s="55">
        <v>8.5</v>
      </c>
      <c r="O53" s="55">
        <v>115</v>
      </c>
      <c r="P53" s="113">
        <f t="shared" si="2"/>
        <v>977.5</v>
      </c>
    </row>
    <row r="54" spans="1:19" x14ac:dyDescent="0.25">
      <c r="A54" s="31">
        <v>30</v>
      </c>
      <c r="B54" s="49" t="s">
        <v>361</v>
      </c>
      <c r="C54" s="49" t="s">
        <v>377</v>
      </c>
      <c r="D54" s="115">
        <v>106.76242402</v>
      </c>
      <c r="E54" s="59">
        <v>2005</v>
      </c>
      <c r="F54" s="31" t="s">
        <v>337</v>
      </c>
      <c r="G54" s="60">
        <v>21.66</v>
      </c>
      <c r="H54" s="60" t="s">
        <v>441</v>
      </c>
      <c r="I54" s="60" t="s">
        <v>315</v>
      </c>
      <c r="J54" s="60">
        <v>448</v>
      </c>
      <c r="K54" s="59">
        <v>448</v>
      </c>
      <c r="L54" s="55" t="s">
        <v>16</v>
      </c>
      <c r="M54" s="87">
        <v>38626</v>
      </c>
      <c r="N54" s="55">
        <v>6.5</v>
      </c>
      <c r="O54" s="55">
        <v>115</v>
      </c>
      <c r="P54" s="113">
        <f t="shared" si="2"/>
        <v>747.5</v>
      </c>
      <c r="Q54" s="15"/>
    </row>
    <row r="55" spans="1:19" x14ac:dyDescent="0.25">
      <c r="A55" s="9"/>
      <c r="B55" s="10" t="s">
        <v>361</v>
      </c>
      <c r="C55" s="10" t="s">
        <v>377</v>
      </c>
      <c r="D55" s="120">
        <v>106.609399</v>
      </c>
      <c r="E55" s="54">
        <v>2010</v>
      </c>
      <c r="F55" s="9" t="s">
        <v>338</v>
      </c>
      <c r="G55" s="22">
        <v>17.7</v>
      </c>
      <c r="H55" s="60" t="s">
        <v>441</v>
      </c>
      <c r="I55" s="22" t="s">
        <v>423</v>
      </c>
      <c r="J55" s="22">
        <v>378</v>
      </c>
      <c r="K55" s="54">
        <v>378</v>
      </c>
      <c r="L55" s="54" t="s">
        <v>16</v>
      </c>
      <c r="M55" s="88">
        <v>40269</v>
      </c>
      <c r="N55" s="54">
        <v>6.5</v>
      </c>
      <c r="O55" s="54">
        <v>115</v>
      </c>
      <c r="P55" s="50">
        <f t="shared" si="2"/>
        <v>747.5</v>
      </c>
    </row>
    <row r="56" spans="1:19" x14ac:dyDescent="0.25">
      <c r="A56" s="31">
        <v>31</v>
      </c>
      <c r="B56" s="49" t="s">
        <v>365</v>
      </c>
      <c r="C56" s="49" t="s">
        <v>329</v>
      </c>
      <c r="D56" s="59" t="s">
        <v>553</v>
      </c>
      <c r="E56" s="59">
        <v>2005</v>
      </c>
      <c r="F56" s="31" t="s">
        <v>337</v>
      </c>
      <c r="G56" s="60">
        <v>25.97</v>
      </c>
      <c r="H56" s="60" t="s">
        <v>340</v>
      </c>
      <c r="I56" s="60" t="s">
        <v>315</v>
      </c>
      <c r="J56" s="60">
        <v>617</v>
      </c>
      <c r="K56" s="59">
        <v>617</v>
      </c>
      <c r="L56" s="55" t="s">
        <v>16</v>
      </c>
      <c r="M56" s="87">
        <v>38565</v>
      </c>
      <c r="N56" s="55">
        <v>8.5</v>
      </c>
      <c r="O56" s="55">
        <v>115</v>
      </c>
      <c r="P56" s="113">
        <f t="shared" si="2"/>
        <v>977.5</v>
      </c>
    </row>
    <row r="57" spans="1:19" x14ac:dyDescent="0.25">
      <c r="A57" s="9"/>
      <c r="B57" s="10" t="s">
        <v>365</v>
      </c>
      <c r="C57" s="10" t="s">
        <v>329</v>
      </c>
      <c r="D57" s="120" t="s">
        <v>519</v>
      </c>
      <c r="E57" s="54">
        <v>2007</v>
      </c>
      <c r="F57" s="9" t="s">
        <v>338</v>
      </c>
      <c r="G57" s="156">
        <v>7.18</v>
      </c>
      <c r="H57" s="5" t="s">
        <v>554</v>
      </c>
      <c r="I57" s="156" t="s">
        <v>351</v>
      </c>
      <c r="J57" s="156">
        <v>281</v>
      </c>
      <c r="K57" s="54">
        <v>281</v>
      </c>
      <c r="L57" s="54" t="s">
        <v>16</v>
      </c>
      <c r="M57" s="88">
        <v>39387</v>
      </c>
      <c r="N57" s="54">
        <v>5</v>
      </c>
      <c r="O57" s="54">
        <v>115</v>
      </c>
      <c r="P57" s="118">
        <f t="shared" si="2"/>
        <v>575</v>
      </c>
      <c r="Q57" s="5" t="s">
        <v>12</v>
      </c>
    </row>
    <row r="58" spans="1:19" x14ac:dyDescent="0.25">
      <c r="A58" s="31">
        <v>32</v>
      </c>
      <c r="B58" s="49" t="s">
        <v>323</v>
      </c>
      <c r="C58" s="49" t="s">
        <v>323</v>
      </c>
      <c r="D58" s="59" t="s">
        <v>520</v>
      </c>
      <c r="E58" s="59">
        <v>2008</v>
      </c>
      <c r="F58" s="31" t="s">
        <v>337</v>
      </c>
      <c r="G58" s="60">
        <v>25.06</v>
      </c>
      <c r="H58" s="60" t="s">
        <v>340</v>
      </c>
      <c r="I58" s="60" t="s">
        <v>315</v>
      </c>
      <c r="J58" s="60">
        <v>613</v>
      </c>
      <c r="K58" s="59">
        <v>613</v>
      </c>
      <c r="L58" s="55" t="s">
        <v>16</v>
      </c>
      <c r="M58" s="87">
        <v>39448</v>
      </c>
      <c r="N58" s="55">
        <v>6.5</v>
      </c>
      <c r="O58" s="55">
        <v>115</v>
      </c>
      <c r="P58" s="113">
        <f t="shared" si="2"/>
        <v>747.5</v>
      </c>
      <c r="Q58" s="5" t="s">
        <v>555</v>
      </c>
    </row>
    <row r="59" spans="1:19" x14ac:dyDescent="0.25">
      <c r="A59" s="9"/>
      <c r="B59" s="10" t="s">
        <v>365</v>
      </c>
      <c r="C59" s="10" t="s">
        <v>329</v>
      </c>
      <c r="D59" s="120" t="s">
        <v>556</v>
      </c>
      <c r="E59" s="54">
        <v>2004</v>
      </c>
      <c r="F59" s="9" t="s">
        <v>362</v>
      </c>
      <c r="G59" s="156">
        <v>20.53</v>
      </c>
      <c r="H59" s="5" t="s">
        <v>441</v>
      </c>
      <c r="I59" s="156" t="s">
        <v>315</v>
      </c>
      <c r="J59" s="156">
        <v>509</v>
      </c>
      <c r="K59" s="156">
        <v>509</v>
      </c>
      <c r="L59" s="54" t="s">
        <v>16</v>
      </c>
      <c r="M59" s="88">
        <v>38292</v>
      </c>
      <c r="N59" s="54">
        <v>4.5</v>
      </c>
      <c r="O59" s="54">
        <v>115</v>
      </c>
      <c r="P59" s="118">
        <f t="shared" si="2"/>
        <v>517.5</v>
      </c>
      <c r="Q59" s="162" t="s">
        <v>557</v>
      </c>
      <c r="R59" s="162"/>
      <c r="S59" s="162"/>
    </row>
    <row r="60" spans="1:19" x14ac:dyDescent="0.25">
      <c r="A60" s="9"/>
      <c r="B60" s="163" t="s">
        <v>537</v>
      </c>
      <c r="C60" s="163" t="s">
        <v>537</v>
      </c>
      <c r="D60" s="120" t="s">
        <v>537</v>
      </c>
      <c r="E60" s="54"/>
      <c r="F60" s="9"/>
      <c r="G60" s="156"/>
      <c r="H60" s="22" t="s">
        <v>542</v>
      </c>
      <c r="I60" s="156"/>
      <c r="J60" s="164"/>
      <c r="K60" s="156"/>
      <c r="L60" s="54"/>
      <c r="M60" s="88"/>
      <c r="N60" s="54"/>
      <c r="O60" s="54"/>
      <c r="P60" s="118"/>
      <c r="Q60" s="5" t="s">
        <v>548</v>
      </c>
    </row>
    <row r="61" spans="1:19" x14ac:dyDescent="0.25">
      <c r="A61" s="31">
        <v>33</v>
      </c>
      <c r="B61" s="31" t="s">
        <v>586</v>
      </c>
      <c r="C61" s="31" t="s">
        <v>586</v>
      </c>
      <c r="D61" s="59" t="s">
        <v>558</v>
      </c>
      <c r="E61" s="59">
        <v>2004</v>
      </c>
      <c r="F61" s="31" t="s">
        <v>337</v>
      </c>
      <c r="G61" s="156">
        <v>24.5</v>
      </c>
      <c r="H61" s="60" t="s">
        <v>340</v>
      </c>
      <c r="I61" s="156" t="s">
        <v>315</v>
      </c>
      <c r="J61" s="156">
        <v>607</v>
      </c>
      <c r="K61" s="156">
        <v>607</v>
      </c>
      <c r="L61" s="55" t="s">
        <v>16</v>
      </c>
      <c r="M61" s="87">
        <v>38139</v>
      </c>
      <c r="N61" s="55">
        <v>6.5</v>
      </c>
      <c r="O61" s="55">
        <v>115</v>
      </c>
      <c r="P61" s="113">
        <f t="shared" si="2"/>
        <v>747.5</v>
      </c>
      <c r="Q61" s="5" t="s">
        <v>559</v>
      </c>
    </row>
    <row r="62" spans="1:19" x14ac:dyDescent="0.25">
      <c r="A62" s="31">
        <v>34</v>
      </c>
      <c r="B62" s="31" t="s">
        <v>361</v>
      </c>
      <c r="C62" s="49" t="s">
        <v>377</v>
      </c>
      <c r="D62" s="115">
        <v>106.732023</v>
      </c>
      <c r="E62" s="59">
        <v>2003</v>
      </c>
      <c r="F62" s="31" t="s">
        <v>337</v>
      </c>
      <c r="G62" s="156">
        <v>21.7</v>
      </c>
      <c r="H62" s="60" t="s">
        <v>441</v>
      </c>
      <c r="I62" s="156" t="s">
        <v>315</v>
      </c>
      <c r="J62" s="156">
        <v>428</v>
      </c>
      <c r="K62" s="156">
        <v>428</v>
      </c>
      <c r="L62" s="55" t="s">
        <v>16</v>
      </c>
      <c r="M62" s="87">
        <v>37956</v>
      </c>
      <c r="N62" s="55">
        <v>6.5</v>
      </c>
      <c r="O62" s="55">
        <v>115</v>
      </c>
      <c r="P62" s="113">
        <f t="shared" si="2"/>
        <v>747.5</v>
      </c>
      <c r="Q62" s="5" t="s">
        <v>560</v>
      </c>
    </row>
    <row r="63" spans="1:19" x14ac:dyDescent="0.25">
      <c r="A63" s="9"/>
      <c r="B63" s="10" t="s">
        <v>361</v>
      </c>
      <c r="C63" s="10" t="s">
        <v>377</v>
      </c>
      <c r="D63" s="115">
        <v>106.73182301999999</v>
      </c>
      <c r="E63" s="59">
        <v>2004</v>
      </c>
      <c r="F63" s="9" t="s">
        <v>337</v>
      </c>
      <c r="G63" s="156"/>
      <c r="H63" s="22" t="s">
        <v>441</v>
      </c>
      <c r="I63" s="156"/>
      <c r="J63" s="164"/>
      <c r="K63" s="156"/>
      <c r="L63" s="54" t="s">
        <v>16</v>
      </c>
      <c r="M63" s="88">
        <v>38018</v>
      </c>
      <c r="N63" s="54">
        <v>6.5</v>
      </c>
      <c r="O63" s="54">
        <v>115</v>
      </c>
      <c r="P63" s="118">
        <f t="shared" si="2"/>
        <v>747.5</v>
      </c>
      <c r="Q63" s="5" t="s">
        <v>561</v>
      </c>
    </row>
    <row r="64" spans="1:19" x14ac:dyDescent="0.25">
      <c r="A64" s="31">
        <v>35</v>
      </c>
      <c r="B64" s="49" t="s">
        <v>425</v>
      </c>
      <c r="C64" s="49" t="s">
        <v>425</v>
      </c>
      <c r="D64" s="59" t="s">
        <v>562</v>
      </c>
      <c r="E64" s="59">
        <v>1993</v>
      </c>
      <c r="F64" s="31" t="s">
        <v>337</v>
      </c>
      <c r="G64" s="156">
        <v>18.2</v>
      </c>
      <c r="H64" s="60" t="s">
        <v>441</v>
      </c>
      <c r="I64" s="156" t="s">
        <v>315</v>
      </c>
      <c r="J64" s="156">
        <v>697</v>
      </c>
      <c r="K64" s="156">
        <v>836</v>
      </c>
      <c r="L64" s="55" t="s">
        <v>16</v>
      </c>
      <c r="M64" s="87"/>
      <c r="N64" s="55">
        <v>7</v>
      </c>
      <c r="O64" s="55">
        <v>115</v>
      </c>
      <c r="P64" s="113">
        <f t="shared" si="2"/>
        <v>805</v>
      </c>
    </row>
    <row r="65" spans="1:23" x14ac:dyDescent="0.25">
      <c r="A65" s="9"/>
      <c r="B65" s="10" t="s">
        <v>563</v>
      </c>
      <c r="C65" s="10"/>
      <c r="D65" s="89" t="s">
        <v>537</v>
      </c>
      <c r="E65" s="54"/>
      <c r="F65" s="9"/>
      <c r="G65" s="22"/>
      <c r="H65" s="22" t="s">
        <v>437</v>
      </c>
      <c r="I65" s="22"/>
      <c r="J65" s="161"/>
      <c r="K65" s="54"/>
      <c r="L65" s="54"/>
      <c r="M65" s="88"/>
      <c r="N65" s="54"/>
      <c r="O65" s="54"/>
      <c r="P65" s="118"/>
      <c r="Q65" s="15"/>
      <c r="R65" s="15"/>
      <c r="S65" s="15"/>
      <c r="T65" s="15"/>
      <c r="U65" s="15"/>
      <c r="V65" s="15"/>
      <c r="W65" s="15"/>
    </row>
    <row r="66" spans="1:23" x14ac:dyDescent="0.25">
      <c r="A66" s="31">
        <v>36</v>
      </c>
      <c r="B66" s="49" t="s">
        <v>592</v>
      </c>
      <c r="C66" s="49" t="s">
        <v>345</v>
      </c>
      <c r="D66" s="59" t="s">
        <v>564</v>
      </c>
      <c r="E66" s="59">
        <v>2012</v>
      </c>
      <c r="F66" s="31" t="s">
        <v>337</v>
      </c>
      <c r="G66" s="60">
        <v>20.6</v>
      </c>
      <c r="H66" s="60" t="s">
        <v>441</v>
      </c>
      <c r="I66" s="60" t="s">
        <v>423</v>
      </c>
      <c r="J66" s="60">
        <v>410</v>
      </c>
      <c r="K66" s="59">
        <v>410</v>
      </c>
      <c r="L66" s="55" t="s">
        <v>15</v>
      </c>
      <c r="M66" s="87">
        <v>41214</v>
      </c>
      <c r="N66" s="55">
        <v>6.5</v>
      </c>
      <c r="O66" s="55">
        <v>115</v>
      </c>
      <c r="P66" s="113">
        <f t="shared" ref="P66" si="3">N66*O66</f>
        <v>747.5</v>
      </c>
      <c r="Q66" s="5" t="s">
        <v>291</v>
      </c>
    </row>
    <row r="67" spans="1:23" x14ac:dyDescent="0.25">
      <c r="A67" s="31">
        <v>37</v>
      </c>
      <c r="B67" s="49" t="s">
        <v>565</v>
      </c>
      <c r="C67" s="49" t="s">
        <v>425</v>
      </c>
      <c r="D67" s="59" t="s">
        <v>566</v>
      </c>
      <c r="E67" s="59">
        <v>2009</v>
      </c>
      <c r="F67" s="31" t="s">
        <v>337</v>
      </c>
      <c r="G67" s="60">
        <v>24.6</v>
      </c>
      <c r="H67" s="60" t="s">
        <v>340</v>
      </c>
      <c r="I67" s="60" t="s">
        <v>315</v>
      </c>
      <c r="J67" s="60">
        <v>605</v>
      </c>
      <c r="K67" s="59">
        <v>605</v>
      </c>
      <c r="L67" s="55" t="s">
        <v>16</v>
      </c>
      <c r="M67" s="87"/>
      <c r="N67" s="55"/>
      <c r="O67" s="55"/>
      <c r="P67" s="113"/>
      <c r="Q67" s="15"/>
      <c r="R67" s="15"/>
      <c r="S67" s="15"/>
      <c r="T67" s="15"/>
      <c r="U67" s="15"/>
      <c r="V67" s="15"/>
    </row>
    <row r="68" spans="1:23" x14ac:dyDescent="0.25">
      <c r="A68" s="9"/>
      <c r="B68" s="10" t="s">
        <v>394</v>
      </c>
      <c r="C68" s="10" t="s">
        <v>394</v>
      </c>
      <c r="D68" s="89" t="s">
        <v>395</v>
      </c>
      <c r="E68" s="54">
        <v>2009</v>
      </c>
      <c r="F68" s="9" t="s">
        <v>337</v>
      </c>
      <c r="G68" s="156">
        <v>5</v>
      </c>
      <c r="H68" s="156" t="s">
        <v>542</v>
      </c>
      <c r="I68" s="156" t="s">
        <v>351</v>
      </c>
      <c r="J68" s="156">
        <v>240</v>
      </c>
      <c r="K68" s="156">
        <v>240</v>
      </c>
      <c r="L68" s="88" t="s">
        <v>16</v>
      </c>
      <c r="M68" s="88"/>
      <c r="N68" s="54"/>
      <c r="O68" s="54"/>
      <c r="P68" s="118"/>
    </row>
    <row r="69" spans="1:23" x14ac:dyDescent="0.25">
      <c r="A69" s="31">
        <v>38</v>
      </c>
      <c r="B69" s="31" t="s">
        <v>364</v>
      </c>
      <c r="C69" s="31" t="s">
        <v>364</v>
      </c>
      <c r="D69" s="59" t="s">
        <v>521</v>
      </c>
      <c r="E69" s="59">
        <v>2005</v>
      </c>
      <c r="F69" s="31" t="s">
        <v>337</v>
      </c>
      <c r="G69" s="60">
        <v>25.74</v>
      </c>
      <c r="H69" s="60" t="s">
        <v>340</v>
      </c>
      <c r="I69" s="60" t="s">
        <v>315</v>
      </c>
      <c r="J69" s="60">
        <v>610</v>
      </c>
      <c r="K69" s="59">
        <v>610</v>
      </c>
      <c r="L69" s="55" t="s">
        <v>16</v>
      </c>
      <c r="M69" s="87">
        <v>38353</v>
      </c>
      <c r="N69" s="55">
        <v>3.5</v>
      </c>
      <c r="O69" s="55">
        <v>115</v>
      </c>
      <c r="P69" s="113">
        <f t="shared" ref="P69:P94" si="4">N69*O69</f>
        <v>402.5</v>
      </c>
    </row>
    <row r="70" spans="1:23" x14ac:dyDescent="0.25">
      <c r="A70" s="31">
        <v>39</v>
      </c>
      <c r="B70" s="31" t="s">
        <v>323</v>
      </c>
      <c r="C70" s="31" t="s">
        <v>323</v>
      </c>
      <c r="D70" s="59" t="s">
        <v>522</v>
      </c>
      <c r="E70" s="59">
        <v>2007</v>
      </c>
      <c r="F70" s="31" t="s">
        <v>337</v>
      </c>
      <c r="G70" s="60">
        <v>25.35</v>
      </c>
      <c r="H70" s="60" t="s">
        <v>340</v>
      </c>
      <c r="I70" s="60" t="s">
        <v>315</v>
      </c>
      <c r="J70" s="60">
        <v>616</v>
      </c>
      <c r="K70" s="59">
        <v>616</v>
      </c>
      <c r="L70" s="55" t="s">
        <v>16</v>
      </c>
      <c r="M70" s="87"/>
      <c r="N70" s="55">
        <v>6.5</v>
      </c>
      <c r="O70" s="55">
        <v>115</v>
      </c>
      <c r="P70" s="113">
        <f t="shared" si="4"/>
        <v>747.5</v>
      </c>
      <c r="Q70" s="5" t="s">
        <v>291</v>
      </c>
    </row>
    <row r="71" spans="1:23" x14ac:dyDescent="0.25">
      <c r="A71" s="31">
        <v>40</v>
      </c>
      <c r="B71" s="31" t="s">
        <v>345</v>
      </c>
      <c r="C71" s="31" t="s">
        <v>323</v>
      </c>
      <c r="D71" s="59" t="s">
        <v>567</v>
      </c>
      <c r="E71" s="59">
        <v>2012</v>
      </c>
      <c r="F71" s="31" t="s">
        <v>337</v>
      </c>
      <c r="G71" s="60">
        <v>25.6</v>
      </c>
      <c r="H71" s="60" t="s">
        <v>552</v>
      </c>
      <c r="I71" s="60" t="s">
        <v>423</v>
      </c>
      <c r="J71" s="60">
        <v>515</v>
      </c>
      <c r="K71" s="59">
        <v>515</v>
      </c>
      <c r="L71" s="55" t="s">
        <v>16</v>
      </c>
      <c r="M71" s="87"/>
      <c r="N71" s="55">
        <v>10</v>
      </c>
      <c r="O71" s="55">
        <v>115</v>
      </c>
      <c r="P71" s="113">
        <f t="shared" si="4"/>
        <v>1150</v>
      </c>
    </row>
    <row r="72" spans="1:23" x14ac:dyDescent="0.25">
      <c r="A72" s="31">
        <v>41</v>
      </c>
      <c r="B72" s="31" t="s">
        <v>323</v>
      </c>
      <c r="C72" s="31" t="s">
        <v>323</v>
      </c>
      <c r="D72" s="59" t="s">
        <v>568</v>
      </c>
      <c r="E72" s="59">
        <v>1998</v>
      </c>
      <c r="F72" s="31" t="s">
        <v>337</v>
      </c>
      <c r="G72" s="60">
        <v>26.63</v>
      </c>
      <c r="H72" s="60" t="s">
        <v>340</v>
      </c>
      <c r="I72" s="60" t="s">
        <v>315</v>
      </c>
      <c r="J72" s="60">
        <v>798</v>
      </c>
      <c r="K72" s="59">
        <v>877</v>
      </c>
      <c r="L72" s="55" t="s">
        <v>16</v>
      </c>
      <c r="M72" s="87">
        <v>36008</v>
      </c>
      <c r="N72" s="55">
        <v>6.5</v>
      </c>
      <c r="O72" s="55">
        <v>115</v>
      </c>
      <c r="P72" s="113">
        <f t="shared" si="4"/>
        <v>747.5</v>
      </c>
      <c r="Q72" s="5" t="s">
        <v>523</v>
      </c>
    </row>
    <row r="73" spans="1:23" x14ac:dyDescent="0.25">
      <c r="A73" s="31">
        <v>42</v>
      </c>
      <c r="B73" s="31" t="s">
        <v>323</v>
      </c>
      <c r="C73" s="31" t="s">
        <v>323</v>
      </c>
      <c r="D73" s="59" t="s">
        <v>569</v>
      </c>
      <c r="E73" s="59">
        <v>2008</v>
      </c>
      <c r="F73" s="31" t="s">
        <v>337</v>
      </c>
      <c r="G73" s="60">
        <v>25.49</v>
      </c>
      <c r="H73" s="60" t="s">
        <v>340</v>
      </c>
      <c r="I73" s="60" t="s">
        <v>315</v>
      </c>
      <c r="J73" s="60">
        <v>618</v>
      </c>
      <c r="K73" s="59">
        <v>618</v>
      </c>
      <c r="L73" s="55" t="s">
        <v>16</v>
      </c>
      <c r="M73" s="87"/>
      <c r="N73" s="55">
        <v>6.5</v>
      </c>
      <c r="O73" s="55">
        <v>115</v>
      </c>
      <c r="P73" s="113">
        <f t="shared" si="4"/>
        <v>747.5</v>
      </c>
    </row>
    <row r="74" spans="1:23" x14ac:dyDescent="0.25">
      <c r="A74" s="31">
        <v>43</v>
      </c>
      <c r="B74" s="31" t="s">
        <v>323</v>
      </c>
      <c r="C74" s="31" t="s">
        <v>323</v>
      </c>
      <c r="D74" s="59" t="s">
        <v>570</v>
      </c>
      <c r="E74" s="59">
        <v>2009</v>
      </c>
      <c r="F74" s="31" t="s">
        <v>337</v>
      </c>
      <c r="G74" s="60">
        <v>25</v>
      </c>
      <c r="H74" s="60" t="s">
        <v>340</v>
      </c>
      <c r="I74" s="60" t="s">
        <v>315</v>
      </c>
      <c r="J74" s="60">
        <v>660</v>
      </c>
      <c r="K74" s="59">
        <v>660</v>
      </c>
      <c r="L74" s="55" t="s">
        <v>16</v>
      </c>
      <c r="M74" s="87">
        <v>39934</v>
      </c>
      <c r="N74" s="55">
        <v>6.5</v>
      </c>
      <c r="O74" s="55">
        <v>115</v>
      </c>
      <c r="P74" s="113">
        <f t="shared" si="4"/>
        <v>747.5</v>
      </c>
    </row>
    <row r="75" spans="1:23" x14ac:dyDescent="0.25">
      <c r="A75" s="31">
        <v>44</v>
      </c>
      <c r="B75" s="31" t="s">
        <v>323</v>
      </c>
      <c r="C75" s="31" t="s">
        <v>323</v>
      </c>
      <c r="D75" s="59" t="s">
        <v>524</v>
      </c>
      <c r="E75" s="59">
        <v>2010</v>
      </c>
      <c r="F75" s="31" t="s">
        <v>337</v>
      </c>
      <c r="G75" s="60">
        <v>21.72</v>
      </c>
      <c r="H75" s="60" t="s">
        <v>356</v>
      </c>
      <c r="I75" s="60" t="s">
        <v>315</v>
      </c>
      <c r="J75" s="60">
        <v>537</v>
      </c>
      <c r="K75" s="59">
        <v>537</v>
      </c>
      <c r="L75" s="55" t="s">
        <v>16</v>
      </c>
      <c r="M75" s="87">
        <v>40269</v>
      </c>
      <c r="N75" s="55">
        <v>6.5</v>
      </c>
      <c r="O75" s="55">
        <v>115</v>
      </c>
      <c r="P75" s="113">
        <f t="shared" si="4"/>
        <v>747.5</v>
      </c>
      <c r="Q75" s="5" t="s">
        <v>291</v>
      </c>
    </row>
    <row r="76" spans="1:23" x14ac:dyDescent="0.25">
      <c r="A76" s="31">
        <v>45</v>
      </c>
      <c r="B76" s="49" t="s">
        <v>345</v>
      </c>
      <c r="C76" s="49" t="s">
        <v>345</v>
      </c>
      <c r="D76" s="59" t="s">
        <v>571</v>
      </c>
      <c r="E76" s="59">
        <v>2008</v>
      </c>
      <c r="F76" s="31" t="s">
        <v>337</v>
      </c>
      <c r="G76" s="60">
        <v>25.05</v>
      </c>
      <c r="H76" s="60" t="s">
        <v>340</v>
      </c>
      <c r="I76" s="60" t="s">
        <v>315</v>
      </c>
      <c r="J76" s="60">
        <v>577</v>
      </c>
      <c r="K76" s="59">
        <v>577</v>
      </c>
      <c r="L76" s="55" t="s">
        <v>16</v>
      </c>
      <c r="M76" s="87">
        <v>39539</v>
      </c>
      <c r="N76" s="55">
        <v>6.5</v>
      </c>
      <c r="O76" s="55">
        <v>115</v>
      </c>
      <c r="P76" s="113">
        <f t="shared" si="4"/>
        <v>747.5</v>
      </c>
    </row>
    <row r="77" spans="1:23" x14ac:dyDescent="0.25">
      <c r="A77" s="31">
        <v>46</v>
      </c>
      <c r="B77" s="31" t="s">
        <v>364</v>
      </c>
      <c r="C77" s="31" t="s">
        <v>364</v>
      </c>
      <c r="D77" s="59" t="s">
        <v>525</v>
      </c>
      <c r="E77" s="59">
        <v>2005</v>
      </c>
      <c r="F77" s="31" t="s">
        <v>337</v>
      </c>
      <c r="G77" s="60">
        <v>26.47</v>
      </c>
      <c r="H77" s="60" t="s">
        <v>340</v>
      </c>
      <c r="I77" s="60" t="s">
        <v>315</v>
      </c>
      <c r="J77" s="60">
        <v>590</v>
      </c>
      <c r="K77" s="59">
        <v>590</v>
      </c>
      <c r="L77" s="55" t="s">
        <v>16</v>
      </c>
      <c r="M77" s="87"/>
      <c r="N77" s="55">
        <v>6.5</v>
      </c>
      <c r="O77" s="55">
        <v>115</v>
      </c>
      <c r="P77" s="113">
        <f t="shared" si="4"/>
        <v>747.5</v>
      </c>
    </row>
    <row r="78" spans="1:23" x14ac:dyDescent="0.25">
      <c r="A78" s="9"/>
      <c r="B78" s="10" t="s">
        <v>526</v>
      </c>
      <c r="C78" s="10"/>
      <c r="D78" s="89" t="s">
        <v>537</v>
      </c>
      <c r="E78" s="54"/>
      <c r="F78" s="9"/>
      <c r="G78" s="22"/>
      <c r="H78" s="22" t="s">
        <v>572</v>
      </c>
      <c r="I78" s="22"/>
      <c r="J78" s="165"/>
      <c r="K78" s="54"/>
      <c r="L78" s="54"/>
      <c r="M78" s="88"/>
      <c r="N78" s="54"/>
      <c r="O78" s="54"/>
      <c r="P78" s="118"/>
      <c r="Q78" s="5" t="s">
        <v>573</v>
      </c>
    </row>
    <row r="79" spans="1:23" x14ac:dyDescent="0.25">
      <c r="A79" s="31">
        <v>47</v>
      </c>
      <c r="B79" s="31" t="s">
        <v>417</v>
      </c>
      <c r="C79" s="31" t="s">
        <v>323</v>
      </c>
      <c r="D79" s="59" t="s">
        <v>574</v>
      </c>
      <c r="E79" s="59">
        <v>2003</v>
      </c>
      <c r="F79" s="31" t="s">
        <v>337</v>
      </c>
      <c r="G79" s="60">
        <v>20.9</v>
      </c>
      <c r="H79" s="60" t="s">
        <v>575</v>
      </c>
      <c r="I79" s="60" t="s">
        <v>315</v>
      </c>
      <c r="J79" s="60">
        <v>514</v>
      </c>
      <c r="K79" s="59">
        <v>514</v>
      </c>
      <c r="L79" s="55" t="s">
        <v>16</v>
      </c>
      <c r="M79" s="87">
        <v>37712</v>
      </c>
      <c r="N79" s="55">
        <v>6.5</v>
      </c>
      <c r="O79" s="55">
        <v>115</v>
      </c>
      <c r="P79" s="113">
        <f t="shared" si="4"/>
        <v>747.5</v>
      </c>
      <c r="Q79" s="5" t="s">
        <v>527</v>
      </c>
    </row>
    <row r="80" spans="1:23" x14ac:dyDescent="0.25">
      <c r="A80" s="31">
        <v>48</v>
      </c>
      <c r="B80" s="49" t="s">
        <v>364</v>
      </c>
      <c r="C80" s="49" t="s">
        <v>364</v>
      </c>
      <c r="D80" s="59" t="s">
        <v>576</v>
      </c>
      <c r="E80" s="59">
        <v>2012</v>
      </c>
      <c r="F80" s="31" t="s">
        <v>337</v>
      </c>
      <c r="G80" s="60">
        <v>30.5</v>
      </c>
      <c r="H80" s="60" t="s">
        <v>552</v>
      </c>
      <c r="I80" s="60" t="s">
        <v>423</v>
      </c>
      <c r="J80" s="60">
        <v>578</v>
      </c>
      <c r="K80" s="59">
        <v>578</v>
      </c>
      <c r="L80" s="55" t="s">
        <v>16</v>
      </c>
      <c r="M80" s="87"/>
      <c r="N80" s="55">
        <v>5.2</v>
      </c>
      <c r="O80" s="55">
        <v>115</v>
      </c>
      <c r="P80" s="113">
        <f t="shared" si="4"/>
        <v>598</v>
      </c>
    </row>
    <row r="81" spans="1:18" x14ac:dyDescent="0.25">
      <c r="A81" s="9"/>
      <c r="B81" s="10" t="s">
        <v>577</v>
      </c>
      <c r="C81" s="10" t="s">
        <v>425</v>
      </c>
      <c r="D81" s="54" t="s">
        <v>578</v>
      </c>
      <c r="E81" s="54">
        <v>2007</v>
      </c>
      <c r="F81" s="9" t="s">
        <v>337</v>
      </c>
      <c r="G81" s="22">
        <v>25.5</v>
      </c>
      <c r="H81" s="22" t="s">
        <v>340</v>
      </c>
      <c r="I81" s="22" t="s">
        <v>423</v>
      </c>
      <c r="J81" s="22">
        <v>616</v>
      </c>
      <c r="K81" s="54">
        <v>616</v>
      </c>
      <c r="L81" s="54" t="s">
        <v>15</v>
      </c>
      <c r="M81" s="88"/>
      <c r="N81" s="54">
        <v>11.6</v>
      </c>
      <c r="O81" s="54">
        <v>115</v>
      </c>
      <c r="P81" s="118">
        <f t="shared" si="4"/>
        <v>1334</v>
      </c>
    </row>
    <row r="82" spans="1:18" x14ac:dyDescent="0.25">
      <c r="A82" s="9"/>
      <c r="B82" s="10" t="s">
        <v>528</v>
      </c>
      <c r="C82" s="10" t="s">
        <v>425</v>
      </c>
      <c r="D82" s="89" t="s">
        <v>529</v>
      </c>
      <c r="E82" s="54"/>
      <c r="F82" s="9" t="s">
        <v>337</v>
      </c>
      <c r="G82" s="22"/>
      <c r="H82" s="22" t="s">
        <v>579</v>
      </c>
      <c r="I82" s="22"/>
      <c r="J82" s="161"/>
      <c r="K82" s="54"/>
      <c r="L82" s="54"/>
      <c r="M82" s="88">
        <v>38565</v>
      </c>
      <c r="N82" s="54">
        <v>5.3</v>
      </c>
      <c r="O82" s="54">
        <v>120</v>
      </c>
      <c r="P82" s="118">
        <f t="shared" si="4"/>
        <v>636</v>
      </c>
      <c r="Q82" s="15" t="s">
        <v>580</v>
      </c>
      <c r="R82" s="15"/>
    </row>
    <row r="83" spans="1:18" x14ac:dyDescent="0.25">
      <c r="A83" s="31">
        <v>49</v>
      </c>
      <c r="B83" s="31" t="s">
        <v>323</v>
      </c>
      <c r="C83" s="31" t="s">
        <v>323</v>
      </c>
      <c r="D83" s="59" t="s">
        <v>530</v>
      </c>
      <c r="E83" s="59">
        <v>2009</v>
      </c>
      <c r="F83" s="31" t="s">
        <v>337</v>
      </c>
      <c r="G83" s="60">
        <v>25.07</v>
      </c>
      <c r="H83" s="60" t="s">
        <v>340</v>
      </c>
      <c r="I83" s="60" t="s">
        <v>315</v>
      </c>
      <c r="J83" s="60">
        <v>577</v>
      </c>
      <c r="K83" s="59">
        <v>577</v>
      </c>
      <c r="L83" s="55" t="s">
        <v>16</v>
      </c>
      <c r="M83" s="87">
        <v>39934</v>
      </c>
      <c r="N83" s="55">
        <v>6.5</v>
      </c>
      <c r="O83" s="55">
        <v>115</v>
      </c>
      <c r="P83" s="113">
        <f t="shared" si="4"/>
        <v>747.5</v>
      </c>
    </row>
    <row r="84" spans="1:18" x14ac:dyDescent="0.25">
      <c r="A84" s="9"/>
      <c r="B84" s="10" t="s">
        <v>323</v>
      </c>
      <c r="C84" s="10" t="s">
        <v>323</v>
      </c>
      <c r="D84" s="89" t="s">
        <v>531</v>
      </c>
      <c r="E84" s="54">
        <v>1997</v>
      </c>
      <c r="F84" s="9" t="s">
        <v>338</v>
      </c>
      <c r="G84" s="22">
        <v>14.35</v>
      </c>
      <c r="H84" s="22" t="s">
        <v>441</v>
      </c>
      <c r="I84" s="22" t="s">
        <v>315</v>
      </c>
      <c r="J84" s="22">
        <v>620</v>
      </c>
      <c r="K84" s="54">
        <v>682</v>
      </c>
      <c r="L84" s="54" t="s">
        <v>16</v>
      </c>
      <c r="M84" s="88">
        <v>35582</v>
      </c>
      <c r="N84" s="54">
        <v>6.5</v>
      </c>
      <c r="O84" s="54">
        <v>115</v>
      </c>
      <c r="P84" s="118">
        <f t="shared" si="4"/>
        <v>747.5</v>
      </c>
    </row>
    <row r="85" spans="1:18" x14ac:dyDescent="0.25">
      <c r="A85" s="9"/>
      <c r="B85" s="10" t="s">
        <v>365</v>
      </c>
      <c r="C85" s="10" t="s">
        <v>365</v>
      </c>
      <c r="D85" s="89" t="s">
        <v>532</v>
      </c>
      <c r="E85" s="54">
        <v>2012</v>
      </c>
      <c r="F85" s="9" t="s">
        <v>337</v>
      </c>
      <c r="G85" s="22"/>
      <c r="H85" s="22" t="s">
        <v>542</v>
      </c>
      <c r="I85" s="22"/>
      <c r="J85" s="161"/>
      <c r="K85" s="54"/>
      <c r="L85" s="54"/>
      <c r="M85" s="88">
        <v>41061</v>
      </c>
      <c r="N85" s="54">
        <v>5</v>
      </c>
      <c r="O85" s="54">
        <v>115</v>
      </c>
      <c r="P85" s="118">
        <f t="shared" si="4"/>
        <v>575</v>
      </c>
      <c r="Q85" s="5" t="s">
        <v>581</v>
      </c>
    </row>
    <row r="86" spans="1:18" x14ac:dyDescent="0.25">
      <c r="A86" s="31">
        <v>50</v>
      </c>
      <c r="B86" s="31" t="s">
        <v>318</v>
      </c>
      <c r="C86" s="31" t="s">
        <v>377</v>
      </c>
      <c r="D86" s="60">
        <v>596.79162989999998</v>
      </c>
      <c r="E86" s="59">
        <v>2000</v>
      </c>
      <c r="F86" s="31" t="s">
        <v>337</v>
      </c>
      <c r="G86" s="59">
        <v>20.5</v>
      </c>
      <c r="H86" s="22" t="s">
        <v>403</v>
      </c>
      <c r="I86" s="59" t="s">
        <v>315</v>
      </c>
      <c r="J86" s="59">
        <v>765</v>
      </c>
      <c r="K86" s="59">
        <v>841</v>
      </c>
      <c r="L86" s="57" t="s">
        <v>16</v>
      </c>
      <c r="M86" s="65"/>
      <c r="N86" s="55">
        <v>7.7</v>
      </c>
      <c r="O86" s="57">
        <v>115</v>
      </c>
      <c r="P86" s="113">
        <f t="shared" si="4"/>
        <v>885.5</v>
      </c>
    </row>
    <row r="87" spans="1:18" x14ac:dyDescent="0.25">
      <c r="A87" s="31">
        <v>51</v>
      </c>
      <c r="B87" s="31" t="s">
        <v>364</v>
      </c>
      <c r="C87" s="31" t="s">
        <v>364</v>
      </c>
      <c r="D87" s="59" t="s">
        <v>363</v>
      </c>
      <c r="E87" s="59">
        <v>2005</v>
      </c>
      <c r="F87" s="31" t="s">
        <v>337</v>
      </c>
      <c r="G87" s="59">
        <v>25.9</v>
      </c>
      <c r="H87" s="41" t="s">
        <v>340</v>
      </c>
      <c r="I87" s="59" t="s">
        <v>315</v>
      </c>
      <c r="J87" s="59">
        <v>668</v>
      </c>
      <c r="K87" s="59">
        <v>668</v>
      </c>
      <c r="L87" s="57" t="s">
        <v>16</v>
      </c>
      <c r="M87" s="31">
        <v>2005</v>
      </c>
      <c r="N87" s="57">
        <v>3.5</v>
      </c>
      <c r="O87" s="57">
        <v>115</v>
      </c>
      <c r="P87" s="113">
        <f t="shared" si="4"/>
        <v>402.5</v>
      </c>
    </row>
    <row r="88" spans="1:18" x14ac:dyDescent="0.25">
      <c r="A88" s="7"/>
      <c r="B88" s="7" t="s">
        <v>365</v>
      </c>
      <c r="C88" s="7" t="s">
        <v>365</v>
      </c>
      <c r="D88" s="54" t="s">
        <v>366</v>
      </c>
      <c r="E88" s="54">
        <v>2001</v>
      </c>
      <c r="F88" s="9" t="s">
        <v>337</v>
      </c>
      <c r="G88" s="54">
        <v>18.2</v>
      </c>
      <c r="H88" s="54" t="s">
        <v>359</v>
      </c>
      <c r="I88" s="54" t="s">
        <v>315</v>
      </c>
      <c r="J88" s="54">
        <v>479</v>
      </c>
      <c r="K88" s="54">
        <v>479</v>
      </c>
      <c r="L88" s="21" t="s">
        <v>16</v>
      </c>
      <c r="M88" s="169" t="s">
        <v>367</v>
      </c>
      <c r="N88" s="21">
        <v>4.5</v>
      </c>
      <c r="O88" s="21">
        <v>115</v>
      </c>
      <c r="P88" s="118">
        <f t="shared" si="4"/>
        <v>517.5</v>
      </c>
    </row>
    <row r="89" spans="1:18" x14ac:dyDescent="0.25">
      <c r="A89" s="31">
        <v>52</v>
      </c>
      <c r="B89" s="31" t="s">
        <v>361</v>
      </c>
      <c r="C89" s="31" t="s">
        <v>377</v>
      </c>
      <c r="D89" s="166">
        <v>106.70102</v>
      </c>
      <c r="E89" s="59">
        <v>2000</v>
      </c>
      <c r="F89" s="31" t="s">
        <v>337</v>
      </c>
      <c r="G89" s="59">
        <v>20.85</v>
      </c>
      <c r="H89" s="41" t="s">
        <v>441</v>
      </c>
      <c r="I89" s="59" t="s">
        <v>315</v>
      </c>
      <c r="J89" s="59">
        <v>601</v>
      </c>
      <c r="K89" s="59">
        <v>661</v>
      </c>
      <c r="L89" s="57" t="s">
        <v>16</v>
      </c>
      <c r="M89" s="170">
        <v>36678</v>
      </c>
      <c r="N89" s="57">
        <v>6.5</v>
      </c>
      <c r="O89" s="57">
        <v>115</v>
      </c>
      <c r="P89" s="113">
        <f t="shared" si="4"/>
        <v>747.5</v>
      </c>
    </row>
    <row r="90" spans="1:18" x14ac:dyDescent="0.25">
      <c r="A90" s="9"/>
      <c r="B90" s="7" t="s">
        <v>318</v>
      </c>
      <c r="C90" s="7" t="s">
        <v>377</v>
      </c>
      <c r="D90" s="54" t="s">
        <v>537</v>
      </c>
      <c r="E90" s="9"/>
      <c r="F90" s="7" t="s">
        <v>362</v>
      </c>
      <c r="G90" s="9"/>
      <c r="H90" s="22" t="s">
        <v>579</v>
      </c>
      <c r="I90" s="54"/>
      <c r="J90" s="160"/>
      <c r="K90" s="9"/>
      <c r="L90" s="21"/>
      <c r="M90" s="171"/>
      <c r="N90" s="21">
        <v>0.9</v>
      </c>
      <c r="O90" s="21">
        <v>120</v>
      </c>
      <c r="P90" s="118">
        <f t="shared" si="4"/>
        <v>108</v>
      </c>
    </row>
    <row r="91" spans="1:18" x14ac:dyDescent="0.25">
      <c r="A91" s="31">
        <v>53</v>
      </c>
      <c r="B91" s="49" t="s">
        <v>335</v>
      </c>
      <c r="C91" s="49" t="s">
        <v>335</v>
      </c>
      <c r="D91" s="59" t="s">
        <v>360</v>
      </c>
      <c r="E91" s="59">
        <v>2001</v>
      </c>
      <c r="F91" s="31" t="s">
        <v>337</v>
      </c>
      <c r="G91" s="59"/>
      <c r="H91" s="41" t="s">
        <v>340</v>
      </c>
      <c r="I91" s="41"/>
      <c r="J91" s="157"/>
      <c r="K91" s="59"/>
      <c r="L91" s="57" t="s">
        <v>16</v>
      </c>
      <c r="M91" s="65"/>
      <c r="N91" s="57">
        <v>11.6</v>
      </c>
      <c r="O91" s="57">
        <v>115</v>
      </c>
      <c r="P91" s="113">
        <f t="shared" si="4"/>
        <v>1334</v>
      </c>
    </row>
    <row r="92" spans="1:18" ht="15" customHeight="1" x14ac:dyDescent="0.25">
      <c r="A92" s="31">
        <v>54</v>
      </c>
      <c r="B92" s="31" t="s">
        <v>345</v>
      </c>
      <c r="C92" s="31" t="s">
        <v>345</v>
      </c>
      <c r="D92" s="59" t="s">
        <v>357</v>
      </c>
      <c r="E92" s="59">
        <v>2005</v>
      </c>
      <c r="F92" s="31" t="s">
        <v>337</v>
      </c>
      <c r="G92" s="59">
        <v>25.66</v>
      </c>
      <c r="H92" s="59" t="s">
        <v>356</v>
      </c>
      <c r="I92" s="59" t="s">
        <v>315</v>
      </c>
      <c r="J92" s="59">
        <v>613</v>
      </c>
      <c r="K92" s="59">
        <v>613</v>
      </c>
      <c r="L92" s="57" t="s">
        <v>16</v>
      </c>
      <c r="M92" s="172" t="s">
        <v>358</v>
      </c>
      <c r="N92" s="57">
        <v>9.4</v>
      </c>
      <c r="O92" s="57">
        <v>115</v>
      </c>
      <c r="P92" s="113">
        <f t="shared" si="4"/>
        <v>1081</v>
      </c>
    </row>
    <row r="93" spans="1:18" ht="15" customHeight="1" x14ac:dyDescent="0.25">
      <c r="A93" s="7"/>
      <c r="B93" s="7" t="s">
        <v>352</v>
      </c>
      <c r="C93" s="7" t="s">
        <v>349</v>
      </c>
      <c r="D93" s="54" t="s">
        <v>350</v>
      </c>
      <c r="E93" s="54">
        <v>1996</v>
      </c>
      <c r="F93" s="7" t="s">
        <v>338</v>
      </c>
      <c r="G93" s="54">
        <v>8.82</v>
      </c>
      <c r="H93" s="54" t="s">
        <v>12</v>
      </c>
      <c r="I93" s="54" t="s">
        <v>351</v>
      </c>
      <c r="J93" s="159">
        <v>322</v>
      </c>
      <c r="K93" s="54"/>
      <c r="L93" s="21" t="s">
        <v>16</v>
      </c>
      <c r="M93" s="171">
        <v>36039</v>
      </c>
      <c r="N93" s="21">
        <v>5</v>
      </c>
      <c r="O93" s="21">
        <v>115</v>
      </c>
      <c r="P93" s="118">
        <f t="shared" si="4"/>
        <v>575</v>
      </c>
      <c r="Q93" s="5" t="s">
        <v>582</v>
      </c>
    </row>
    <row r="94" spans="1:18" x14ac:dyDescent="0.25">
      <c r="A94" s="31">
        <v>55</v>
      </c>
      <c r="B94" s="31" t="s">
        <v>323</v>
      </c>
      <c r="C94" s="31" t="s">
        <v>323</v>
      </c>
      <c r="D94" s="59" t="s">
        <v>346</v>
      </c>
      <c r="E94" s="59">
        <v>1994</v>
      </c>
      <c r="F94" s="31" t="s">
        <v>337</v>
      </c>
      <c r="G94" s="59">
        <v>20.8</v>
      </c>
      <c r="H94" s="59" t="s">
        <v>359</v>
      </c>
      <c r="I94" s="59" t="s">
        <v>315</v>
      </c>
      <c r="J94" s="59">
        <v>555</v>
      </c>
      <c r="K94" s="59">
        <v>665</v>
      </c>
      <c r="L94" s="55" t="s">
        <v>16</v>
      </c>
      <c r="M94" s="170">
        <v>35096</v>
      </c>
      <c r="N94" s="57">
        <v>6.5</v>
      </c>
      <c r="O94" s="57">
        <v>115</v>
      </c>
      <c r="P94" s="113">
        <f t="shared" si="4"/>
        <v>747.5</v>
      </c>
    </row>
    <row r="95" spans="1:18" ht="15" customHeight="1" x14ac:dyDescent="0.25">
      <c r="A95" s="9"/>
      <c r="B95" s="9"/>
      <c r="C95" s="9"/>
      <c r="D95" s="54" t="s">
        <v>537</v>
      </c>
      <c r="E95" s="54"/>
      <c r="F95" s="9" t="s">
        <v>337</v>
      </c>
      <c r="G95" s="54"/>
      <c r="H95" s="54" t="s">
        <v>542</v>
      </c>
      <c r="I95" s="54"/>
      <c r="J95" s="157"/>
      <c r="K95" s="54"/>
      <c r="L95" s="9"/>
      <c r="M95" s="173"/>
      <c r="N95" s="22"/>
      <c r="O95" s="22"/>
      <c r="P95" s="118"/>
      <c r="Q95" s="15"/>
    </row>
    <row r="96" spans="1:18" ht="15" customHeight="1" x14ac:dyDescent="0.25">
      <c r="A96" s="31">
        <v>56</v>
      </c>
      <c r="B96" s="31" t="s">
        <v>345</v>
      </c>
      <c r="C96" s="31" t="s">
        <v>323</v>
      </c>
      <c r="D96" s="59" t="s">
        <v>344</v>
      </c>
      <c r="E96" s="54">
        <v>2009</v>
      </c>
      <c r="F96" s="31" t="s">
        <v>337</v>
      </c>
      <c r="G96" s="59">
        <v>21.86</v>
      </c>
      <c r="H96" s="59" t="s">
        <v>343</v>
      </c>
      <c r="I96" s="59" t="s">
        <v>315</v>
      </c>
      <c r="J96" s="59">
        <v>459</v>
      </c>
      <c r="K96" s="59">
        <v>459</v>
      </c>
      <c r="L96" s="55" t="s">
        <v>15</v>
      </c>
      <c r="M96" s="31"/>
      <c r="N96" s="57">
        <v>7.1</v>
      </c>
      <c r="O96" s="57">
        <v>115</v>
      </c>
      <c r="P96" s="113">
        <f t="shared" ref="P96:P103" si="5">N96*O96</f>
        <v>816.5</v>
      </c>
    </row>
    <row r="97" spans="1:17" ht="15" customHeight="1" x14ac:dyDescent="0.25">
      <c r="A97" s="31">
        <v>57</v>
      </c>
      <c r="B97" s="31" t="s">
        <v>318</v>
      </c>
      <c r="C97" s="31" t="s">
        <v>377</v>
      </c>
      <c r="D97" s="166">
        <v>253.72242201</v>
      </c>
      <c r="E97" s="59">
        <v>2002</v>
      </c>
      <c r="F97" s="31" t="s">
        <v>337</v>
      </c>
      <c r="G97" s="59">
        <v>20.61</v>
      </c>
      <c r="H97" s="41" t="s">
        <v>441</v>
      </c>
      <c r="I97" s="59" t="s">
        <v>315</v>
      </c>
      <c r="J97" s="59">
        <v>458</v>
      </c>
      <c r="K97" s="59">
        <v>458</v>
      </c>
      <c r="L97" s="55" t="s">
        <v>16</v>
      </c>
      <c r="M97" s="172" t="s">
        <v>342</v>
      </c>
      <c r="N97" s="55">
        <v>4.5</v>
      </c>
      <c r="O97" s="55">
        <v>115</v>
      </c>
      <c r="P97" s="113">
        <f t="shared" si="5"/>
        <v>517.5</v>
      </c>
    </row>
    <row r="98" spans="1:17" ht="30" x14ac:dyDescent="0.25">
      <c r="A98" s="31">
        <v>58</v>
      </c>
      <c r="B98" s="49" t="s">
        <v>323</v>
      </c>
      <c r="C98" s="49" t="s">
        <v>323</v>
      </c>
      <c r="D98" s="58" t="s">
        <v>341</v>
      </c>
      <c r="E98" s="59">
        <v>1998</v>
      </c>
      <c r="F98" s="31" t="s">
        <v>337</v>
      </c>
      <c r="G98" s="59">
        <v>25.21</v>
      </c>
      <c r="H98" s="59" t="s">
        <v>340</v>
      </c>
      <c r="I98" s="59" t="s">
        <v>315</v>
      </c>
      <c r="J98" s="59">
        <v>1020</v>
      </c>
      <c r="K98" s="59">
        <v>1122</v>
      </c>
      <c r="L98" s="55" t="s">
        <v>16</v>
      </c>
      <c r="M98" s="170">
        <v>36281</v>
      </c>
      <c r="N98" s="55">
        <v>6.5</v>
      </c>
      <c r="O98" s="55">
        <v>115</v>
      </c>
      <c r="P98" s="113">
        <f t="shared" si="5"/>
        <v>747.5</v>
      </c>
    </row>
    <row r="99" spans="1:17" x14ac:dyDescent="0.25">
      <c r="A99" s="7"/>
      <c r="B99" s="11" t="s">
        <v>335</v>
      </c>
      <c r="C99" s="11" t="s">
        <v>334</v>
      </c>
      <c r="D99" s="89" t="s">
        <v>336</v>
      </c>
      <c r="E99" s="54">
        <v>2009</v>
      </c>
      <c r="F99" s="7" t="s">
        <v>338</v>
      </c>
      <c r="G99" s="54">
        <v>15.63</v>
      </c>
      <c r="H99" s="54" t="s">
        <v>314</v>
      </c>
      <c r="I99" s="54" t="s">
        <v>315</v>
      </c>
      <c r="J99" s="54">
        <v>454</v>
      </c>
      <c r="K99" s="54">
        <v>454</v>
      </c>
      <c r="L99" s="53" t="s">
        <v>15</v>
      </c>
      <c r="M99" s="174"/>
      <c r="N99" s="54">
        <v>6.5</v>
      </c>
      <c r="O99" s="54">
        <v>115</v>
      </c>
      <c r="P99" s="50">
        <f t="shared" si="5"/>
        <v>747.5</v>
      </c>
    </row>
    <row r="100" spans="1:17" ht="15.75" customHeight="1" x14ac:dyDescent="0.25">
      <c r="A100" s="7"/>
      <c r="B100" s="11" t="s">
        <v>335</v>
      </c>
      <c r="C100" s="11" t="s">
        <v>334</v>
      </c>
      <c r="D100" s="89" t="s">
        <v>339</v>
      </c>
      <c r="E100" s="54">
        <v>2009</v>
      </c>
      <c r="F100" s="7" t="s">
        <v>338</v>
      </c>
      <c r="G100" s="54">
        <v>15.63</v>
      </c>
      <c r="H100" s="54" t="s">
        <v>314</v>
      </c>
      <c r="I100" s="54" t="s">
        <v>315</v>
      </c>
      <c r="J100" s="54">
        <v>454</v>
      </c>
      <c r="K100" s="54">
        <v>454</v>
      </c>
      <c r="L100" s="53" t="s">
        <v>15</v>
      </c>
      <c r="M100" s="174"/>
      <c r="N100" s="54">
        <v>6.5</v>
      </c>
      <c r="O100" s="54">
        <v>115</v>
      </c>
      <c r="P100" s="50">
        <f t="shared" si="5"/>
        <v>747.5</v>
      </c>
    </row>
    <row r="101" spans="1:17" x14ac:dyDescent="0.25">
      <c r="A101" s="31">
        <v>59</v>
      </c>
      <c r="B101" s="49" t="s">
        <v>323</v>
      </c>
      <c r="C101" s="49" t="s">
        <v>328</v>
      </c>
      <c r="D101" s="58" t="s">
        <v>326</v>
      </c>
      <c r="E101" s="59">
        <v>1992</v>
      </c>
      <c r="F101" s="31" t="s">
        <v>337</v>
      </c>
      <c r="G101" s="59">
        <v>21.12</v>
      </c>
      <c r="H101" s="59" t="s">
        <v>327</v>
      </c>
      <c r="I101" s="59" t="s">
        <v>315</v>
      </c>
      <c r="J101" s="59">
        <v>913</v>
      </c>
      <c r="K101" s="59">
        <v>1095</v>
      </c>
      <c r="L101" s="55" t="s">
        <v>16</v>
      </c>
      <c r="M101" s="175"/>
      <c r="N101" s="55">
        <v>6.5</v>
      </c>
      <c r="O101" s="55">
        <v>115</v>
      </c>
      <c r="P101" s="113">
        <f t="shared" si="5"/>
        <v>747.5</v>
      </c>
    </row>
    <row r="102" spans="1:17" x14ac:dyDescent="0.25">
      <c r="A102" s="31">
        <v>60</v>
      </c>
      <c r="B102" s="49" t="s">
        <v>318</v>
      </c>
      <c r="C102" s="49" t="s">
        <v>323</v>
      </c>
      <c r="D102" s="58" t="s">
        <v>322</v>
      </c>
      <c r="E102" s="59">
        <v>2004</v>
      </c>
      <c r="F102" s="31" t="s">
        <v>337</v>
      </c>
      <c r="G102" s="59">
        <v>21.03</v>
      </c>
      <c r="H102" s="59" t="s">
        <v>314</v>
      </c>
      <c r="I102" s="59" t="s">
        <v>315</v>
      </c>
      <c r="J102" s="59">
        <v>514</v>
      </c>
      <c r="K102" s="59">
        <v>514</v>
      </c>
      <c r="L102" s="55" t="s">
        <v>15</v>
      </c>
      <c r="M102" s="170">
        <v>38047</v>
      </c>
      <c r="N102" s="55">
        <v>6.5</v>
      </c>
      <c r="O102" s="55">
        <v>115</v>
      </c>
      <c r="P102" s="113">
        <f t="shared" si="5"/>
        <v>747.5</v>
      </c>
    </row>
    <row r="103" spans="1:17" ht="15" customHeight="1" x14ac:dyDescent="0.25">
      <c r="A103" s="16"/>
      <c r="B103" s="295" t="s">
        <v>365</v>
      </c>
      <c r="C103" s="294" t="s">
        <v>329</v>
      </c>
      <c r="D103" s="296" t="s">
        <v>330</v>
      </c>
      <c r="E103" s="297">
        <v>2009</v>
      </c>
      <c r="F103" s="294" t="s">
        <v>337</v>
      </c>
      <c r="G103" s="298">
        <v>14.07</v>
      </c>
      <c r="H103" s="298" t="s">
        <v>420</v>
      </c>
      <c r="I103" s="298" t="s">
        <v>351</v>
      </c>
      <c r="J103" s="298">
        <v>442</v>
      </c>
      <c r="K103" s="298">
        <v>442</v>
      </c>
      <c r="L103" s="294"/>
      <c r="M103" s="299">
        <v>39904</v>
      </c>
      <c r="N103" s="297">
        <v>5</v>
      </c>
      <c r="O103" s="297">
        <v>115</v>
      </c>
      <c r="P103" s="300">
        <f t="shared" si="5"/>
        <v>575</v>
      </c>
      <c r="Q103" s="5" t="s">
        <v>583</v>
      </c>
    </row>
    <row r="104" spans="1:17" ht="30" x14ac:dyDescent="0.25">
      <c r="A104" s="31">
        <v>61</v>
      </c>
      <c r="B104" s="31" t="s">
        <v>323</v>
      </c>
      <c r="C104" s="31" t="s">
        <v>323</v>
      </c>
      <c r="D104" s="306" t="s">
        <v>837</v>
      </c>
      <c r="E104" s="297">
        <v>2009</v>
      </c>
      <c r="F104" s="307" t="s">
        <v>337</v>
      </c>
      <c r="G104" s="306">
        <v>21.79</v>
      </c>
      <c r="H104" s="59" t="s">
        <v>340</v>
      </c>
      <c r="I104" s="306" t="s">
        <v>315</v>
      </c>
      <c r="J104" s="306">
        <v>537</v>
      </c>
      <c r="K104" s="306">
        <v>537</v>
      </c>
      <c r="L104" s="307" t="s">
        <v>16</v>
      </c>
      <c r="M104" s="308">
        <v>41030</v>
      </c>
      <c r="N104" s="307">
        <v>7.2</v>
      </c>
      <c r="O104" s="307">
        <v>115</v>
      </c>
      <c r="P104" s="307">
        <f>N104*O104</f>
        <v>828</v>
      </c>
    </row>
    <row r="105" spans="1:17" x14ac:dyDescent="0.25">
      <c r="A105" s="31">
        <v>62</v>
      </c>
      <c r="B105" s="31"/>
      <c r="C105" s="31"/>
      <c r="D105" s="301"/>
      <c r="E105" s="301"/>
      <c r="F105" s="31"/>
      <c r="G105" s="301"/>
      <c r="H105" s="301"/>
      <c r="I105" s="301"/>
      <c r="J105" s="301"/>
      <c r="K105" s="301"/>
      <c r="L105" s="31"/>
      <c r="M105" s="31"/>
      <c r="N105" s="31"/>
      <c r="O105" s="31"/>
      <c r="P105" s="31"/>
    </row>
    <row r="109" spans="1:17" x14ac:dyDescent="0.25">
      <c r="A109" s="5" t="s">
        <v>355</v>
      </c>
    </row>
    <row r="110" spans="1:17" x14ac:dyDescent="0.25">
      <c r="A110" s="5" t="s">
        <v>354</v>
      </c>
    </row>
    <row r="111" spans="1:17" x14ac:dyDescent="0.25">
      <c r="A111" s="14" t="s">
        <v>353</v>
      </c>
    </row>
    <row r="112" spans="1:17" x14ac:dyDescent="0.25">
      <c r="A112" s="5" t="s">
        <v>353</v>
      </c>
    </row>
    <row r="113" spans="1:1" x14ac:dyDescent="0.25">
      <c r="A113" s="14" t="s">
        <v>386</v>
      </c>
    </row>
    <row r="114" spans="1:1" x14ac:dyDescent="0.25">
      <c r="A114" s="14" t="s">
        <v>387</v>
      </c>
    </row>
  </sheetData>
  <autoFilter ref="A1:Q1"/>
  <pageMargins left="0.7" right="0.7" top="0.75" bottom="0.75" header="0.3" footer="0.3"/>
  <pageSetup scale="99" orientation="landscape"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zoomScaleNormal="100" workbookViewId="0">
      <pane xSplit="1" ySplit="1" topLeftCell="B2" activePane="bottomRight" state="frozen"/>
      <selection pane="topRight" activeCell="B1" sqref="B1"/>
      <selection pane="bottomLeft" activeCell="A2" sqref="A2"/>
      <selection pane="bottomRight" activeCell="M79" sqref="M79"/>
    </sheetView>
  </sheetViews>
  <sheetFormatPr defaultColWidth="9.140625" defaultRowHeight="15" x14ac:dyDescent="0.25"/>
  <cols>
    <col min="1" max="1" width="7.5703125" style="5" customWidth="1"/>
    <col min="2" max="2" width="7.42578125" style="5" customWidth="1"/>
    <col min="3" max="3" width="13.5703125" style="5" customWidth="1"/>
    <col min="4" max="4" width="10" style="5" customWidth="1"/>
    <col min="5" max="5" width="9" style="5" customWidth="1"/>
    <col min="6" max="8" width="11.42578125" style="5" customWidth="1"/>
    <col min="9" max="9" width="36.85546875" style="5" customWidth="1"/>
    <col min="10" max="16384" width="9.140625" style="5"/>
  </cols>
  <sheetData>
    <row r="1" spans="1:9" ht="47.25" x14ac:dyDescent="0.25">
      <c r="A1" s="26" t="s">
        <v>5</v>
      </c>
      <c r="B1" s="39" t="s">
        <v>331</v>
      </c>
      <c r="C1" s="39" t="s">
        <v>332</v>
      </c>
      <c r="D1" s="39" t="s">
        <v>593</v>
      </c>
      <c r="E1" s="39" t="s">
        <v>594</v>
      </c>
      <c r="F1" s="39" t="s">
        <v>333</v>
      </c>
      <c r="G1" s="39" t="s">
        <v>595</v>
      </c>
      <c r="H1" s="39" t="s">
        <v>596</v>
      </c>
      <c r="I1" s="39" t="s">
        <v>13</v>
      </c>
    </row>
    <row r="2" spans="1:9" x14ac:dyDescent="0.25">
      <c r="A2" s="9">
        <v>1</v>
      </c>
      <c r="B2" s="22">
        <v>1</v>
      </c>
      <c r="C2" s="22">
        <v>0</v>
      </c>
      <c r="D2" s="22">
        <v>0</v>
      </c>
      <c r="E2" s="22">
        <v>0</v>
      </c>
      <c r="F2" s="22" t="s">
        <v>597</v>
      </c>
      <c r="G2" s="22">
        <v>1</v>
      </c>
      <c r="H2" s="22">
        <v>1</v>
      </c>
      <c r="I2" s="9"/>
    </row>
    <row r="3" spans="1:9" x14ac:dyDescent="0.25">
      <c r="A3" s="9">
        <v>2</v>
      </c>
      <c r="B3" s="9"/>
      <c r="C3" s="9"/>
      <c r="D3" s="9"/>
      <c r="E3" s="9"/>
      <c r="F3" s="22"/>
      <c r="G3" s="22"/>
      <c r="H3" s="9"/>
      <c r="I3" s="9" t="s">
        <v>598</v>
      </c>
    </row>
    <row r="4" spans="1:9" x14ac:dyDescent="0.25">
      <c r="A4" s="9">
        <v>3</v>
      </c>
      <c r="B4" s="54">
        <v>5</v>
      </c>
      <c r="C4" s="54">
        <v>1</v>
      </c>
      <c r="D4" s="54">
        <v>1</v>
      </c>
      <c r="E4" s="54">
        <v>0</v>
      </c>
      <c r="F4" s="22" t="s">
        <v>597</v>
      </c>
      <c r="G4" s="22">
        <v>1</v>
      </c>
      <c r="H4" s="54">
        <v>0</v>
      </c>
      <c r="I4" s="9"/>
    </row>
    <row r="5" spans="1:9" x14ac:dyDescent="0.25">
      <c r="A5" s="9">
        <v>4</v>
      </c>
      <c r="B5" s="54">
        <v>3</v>
      </c>
      <c r="C5" s="54">
        <v>2</v>
      </c>
      <c r="D5" s="54">
        <v>1</v>
      </c>
      <c r="E5" s="54">
        <v>1</v>
      </c>
      <c r="F5" s="22" t="s">
        <v>597</v>
      </c>
      <c r="G5" s="22">
        <v>1</v>
      </c>
      <c r="H5" s="54">
        <v>1</v>
      </c>
      <c r="I5" s="9"/>
    </row>
    <row r="6" spans="1:9" x14ac:dyDescent="0.25">
      <c r="A6" s="9">
        <v>5</v>
      </c>
      <c r="B6" s="54">
        <v>4</v>
      </c>
      <c r="C6" s="54">
        <v>4</v>
      </c>
      <c r="D6" s="54">
        <v>2</v>
      </c>
      <c r="E6" s="54">
        <v>2</v>
      </c>
      <c r="F6" s="22" t="s">
        <v>597</v>
      </c>
      <c r="G6" s="22">
        <v>2</v>
      </c>
      <c r="H6" s="54">
        <v>1</v>
      </c>
      <c r="I6" s="9"/>
    </row>
    <row r="7" spans="1:9" x14ac:dyDescent="0.25">
      <c r="A7" s="9">
        <v>6</v>
      </c>
      <c r="B7" s="22">
        <v>2</v>
      </c>
      <c r="C7" s="54">
        <v>3</v>
      </c>
      <c r="D7" s="54">
        <v>1</v>
      </c>
      <c r="E7" s="54">
        <v>2</v>
      </c>
      <c r="F7" s="22" t="s">
        <v>597</v>
      </c>
      <c r="G7" s="22">
        <v>1</v>
      </c>
      <c r="H7" s="54">
        <v>0</v>
      </c>
      <c r="I7" s="9"/>
    </row>
    <row r="8" spans="1:9" x14ac:dyDescent="0.25">
      <c r="A8" s="9">
        <v>7</v>
      </c>
      <c r="B8" s="22">
        <v>2</v>
      </c>
      <c r="C8" s="54">
        <v>1</v>
      </c>
      <c r="D8" s="54">
        <v>1</v>
      </c>
      <c r="E8" s="54">
        <v>0</v>
      </c>
      <c r="F8" s="22" t="s">
        <v>597</v>
      </c>
      <c r="G8" s="22">
        <v>1</v>
      </c>
      <c r="H8" s="54">
        <v>1</v>
      </c>
      <c r="I8" s="9"/>
    </row>
    <row r="9" spans="1:9" x14ac:dyDescent="0.25">
      <c r="A9" s="9">
        <v>8</v>
      </c>
      <c r="B9" s="54">
        <v>4</v>
      </c>
      <c r="C9" s="54">
        <v>2</v>
      </c>
      <c r="D9" s="54">
        <v>1</v>
      </c>
      <c r="E9" s="54">
        <v>1</v>
      </c>
      <c r="F9" s="22" t="s">
        <v>597</v>
      </c>
      <c r="G9" s="22">
        <v>1</v>
      </c>
      <c r="H9" s="54">
        <v>1</v>
      </c>
      <c r="I9" s="9"/>
    </row>
    <row r="10" spans="1:9" x14ac:dyDescent="0.25">
      <c r="A10" s="9">
        <v>9</v>
      </c>
      <c r="B10" s="54">
        <v>5</v>
      </c>
      <c r="C10" s="54">
        <v>6</v>
      </c>
      <c r="D10" s="54">
        <v>3</v>
      </c>
      <c r="E10" s="54">
        <v>3</v>
      </c>
      <c r="F10" s="22" t="s">
        <v>597</v>
      </c>
      <c r="G10" s="22">
        <v>1</v>
      </c>
      <c r="H10" s="54">
        <v>0</v>
      </c>
      <c r="I10" s="9"/>
    </row>
    <row r="11" spans="1:9" x14ac:dyDescent="0.25">
      <c r="A11" s="9">
        <v>10</v>
      </c>
      <c r="B11" s="54">
        <v>1</v>
      </c>
      <c r="C11" s="54">
        <v>1</v>
      </c>
      <c r="D11" s="54">
        <v>1</v>
      </c>
      <c r="E11" s="54">
        <v>0</v>
      </c>
      <c r="F11" s="22" t="s">
        <v>597</v>
      </c>
      <c r="G11" s="22">
        <v>1</v>
      </c>
      <c r="H11" s="54">
        <v>0</v>
      </c>
      <c r="I11" s="9"/>
    </row>
    <row r="12" spans="1:9" x14ac:dyDescent="0.25">
      <c r="A12" s="9">
        <v>11</v>
      </c>
      <c r="B12" s="54">
        <v>1</v>
      </c>
      <c r="C12" s="54">
        <v>3</v>
      </c>
      <c r="D12" s="54">
        <v>1</v>
      </c>
      <c r="E12" s="54">
        <v>2</v>
      </c>
      <c r="F12" s="22" t="s">
        <v>597</v>
      </c>
      <c r="G12" s="22">
        <v>1</v>
      </c>
      <c r="H12" s="54">
        <v>0</v>
      </c>
      <c r="I12" s="9"/>
    </row>
    <row r="13" spans="1:9" x14ac:dyDescent="0.25">
      <c r="A13" s="9">
        <v>12</v>
      </c>
      <c r="B13" s="54">
        <v>5</v>
      </c>
      <c r="C13" s="54">
        <v>2</v>
      </c>
      <c r="D13" s="54">
        <v>1</v>
      </c>
      <c r="E13" s="54">
        <v>1</v>
      </c>
      <c r="F13" s="22" t="s">
        <v>597</v>
      </c>
      <c r="G13" s="22">
        <v>1</v>
      </c>
      <c r="H13" s="54">
        <v>0</v>
      </c>
      <c r="I13" s="9"/>
    </row>
    <row r="14" spans="1:9" x14ac:dyDescent="0.25">
      <c r="A14" s="9">
        <v>13</v>
      </c>
      <c r="B14" s="54">
        <v>3</v>
      </c>
      <c r="C14" s="54">
        <v>2</v>
      </c>
      <c r="D14" s="54">
        <v>1</v>
      </c>
      <c r="E14" s="54">
        <v>1</v>
      </c>
      <c r="F14" s="22" t="s">
        <v>597</v>
      </c>
      <c r="G14" s="22">
        <v>1</v>
      </c>
      <c r="H14" s="54">
        <v>0</v>
      </c>
      <c r="I14" s="9"/>
    </row>
    <row r="15" spans="1:9" x14ac:dyDescent="0.25">
      <c r="A15" s="9">
        <v>14</v>
      </c>
      <c r="B15" s="54">
        <v>1</v>
      </c>
      <c r="C15" s="54">
        <v>1</v>
      </c>
      <c r="D15" s="54">
        <v>1</v>
      </c>
      <c r="E15" s="54">
        <v>0</v>
      </c>
      <c r="F15" s="22">
        <v>0</v>
      </c>
      <c r="G15" s="22">
        <v>0</v>
      </c>
      <c r="H15" s="54">
        <v>0</v>
      </c>
      <c r="I15" s="9"/>
    </row>
    <row r="16" spans="1:9" x14ac:dyDescent="0.25">
      <c r="A16" s="9">
        <v>15</v>
      </c>
      <c r="B16" s="54">
        <v>2</v>
      </c>
      <c r="C16" s="54">
        <v>1</v>
      </c>
      <c r="D16" s="54">
        <v>1</v>
      </c>
      <c r="E16" s="54">
        <v>1</v>
      </c>
      <c r="F16" s="22" t="s">
        <v>597</v>
      </c>
      <c r="G16" s="22">
        <v>1</v>
      </c>
      <c r="H16" s="54">
        <v>0</v>
      </c>
      <c r="I16" s="9"/>
    </row>
    <row r="17" spans="1:9" x14ac:dyDescent="0.25">
      <c r="A17" s="9">
        <v>16</v>
      </c>
      <c r="B17" s="54">
        <v>5</v>
      </c>
      <c r="C17" s="54">
        <v>2</v>
      </c>
      <c r="D17" s="54">
        <v>1</v>
      </c>
      <c r="E17" s="54">
        <v>1</v>
      </c>
      <c r="F17" s="22" t="s">
        <v>597</v>
      </c>
      <c r="G17" s="22">
        <v>1</v>
      </c>
      <c r="H17" s="54">
        <v>0</v>
      </c>
      <c r="I17" s="9"/>
    </row>
    <row r="18" spans="1:9" x14ac:dyDescent="0.25">
      <c r="A18" s="9">
        <v>17</v>
      </c>
      <c r="B18" s="54">
        <v>2</v>
      </c>
      <c r="C18" s="54">
        <v>1</v>
      </c>
      <c r="D18" s="54">
        <v>1</v>
      </c>
      <c r="E18" s="54">
        <v>0</v>
      </c>
      <c r="F18" s="22" t="s">
        <v>597</v>
      </c>
      <c r="G18" s="22">
        <v>1</v>
      </c>
      <c r="H18" s="54">
        <v>0</v>
      </c>
      <c r="I18" s="9"/>
    </row>
    <row r="19" spans="1:9" x14ac:dyDescent="0.25">
      <c r="A19" s="9">
        <v>18</v>
      </c>
      <c r="B19" s="54">
        <v>2</v>
      </c>
      <c r="C19" s="54">
        <v>2</v>
      </c>
      <c r="D19" s="54">
        <v>1</v>
      </c>
      <c r="E19" s="54">
        <v>1</v>
      </c>
      <c r="F19" s="22" t="s">
        <v>597</v>
      </c>
      <c r="G19" s="22">
        <v>1</v>
      </c>
      <c r="H19" s="54">
        <v>0</v>
      </c>
      <c r="I19" s="9"/>
    </row>
    <row r="20" spans="1:9" x14ac:dyDescent="0.25">
      <c r="A20" s="9">
        <v>19</v>
      </c>
      <c r="B20" s="54">
        <v>1</v>
      </c>
      <c r="C20" s="54">
        <v>4</v>
      </c>
      <c r="D20" s="54">
        <v>2</v>
      </c>
      <c r="E20" s="54">
        <v>2</v>
      </c>
      <c r="F20" s="22" t="s">
        <v>597</v>
      </c>
      <c r="G20" s="22">
        <v>1</v>
      </c>
      <c r="H20" s="54">
        <v>1</v>
      </c>
      <c r="I20" s="9" t="s">
        <v>291</v>
      </c>
    </row>
    <row r="21" spans="1:9" x14ac:dyDescent="0.25">
      <c r="A21" s="9">
        <v>20</v>
      </c>
      <c r="B21" s="54">
        <v>4</v>
      </c>
      <c r="C21" s="54">
        <v>1</v>
      </c>
      <c r="D21" s="54">
        <v>0</v>
      </c>
      <c r="E21" s="54">
        <v>1</v>
      </c>
      <c r="F21" s="22" t="s">
        <v>597</v>
      </c>
      <c r="G21" s="22">
        <v>1</v>
      </c>
      <c r="H21" s="54">
        <v>0</v>
      </c>
      <c r="I21" s="9" t="s">
        <v>291</v>
      </c>
    </row>
    <row r="22" spans="1:9" x14ac:dyDescent="0.25">
      <c r="A22" s="9">
        <v>21</v>
      </c>
      <c r="B22" s="54">
        <v>4</v>
      </c>
      <c r="C22" s="54">
        <v>4</v>
      </c>
      <c r="D22" s="54">
        <v>2</v>
      </c>
      <c r="E22" s="54">
        <v>2</v>
      </c>
      <c r="F22" s="22" t="s">
        <v>597</v>
      </c>
      <c r="G22" s="22">
        <v>1</v>
      </c>
      <c r="H22" s="54">
        <v>3</v>
      </c>
      <c r="I22" s="9" t="s">
        <v>599</v>
      </c>
    </row>
    <row r="23" spans="1:9" x14ac:dyDescent="0.25">
      <c r="A23" s="9">
        <v>22</v>
      </c>
      <c r="B23" s="54">
        <v>2</v>
      </c>
      <c r="C23" s="54">
        <v>1</v>
      </c>
      <c r="D23" s="54">
        <v>0</v>
      </c>
      <c r="E23" s="54">
        <v>1</v>
      </c>
      <c r="F23" s="22" t="s">
        <v>597</v>
      </c>
      <c r="G23" s="22">
        <v>1</v>
      </c>
      <c r="H23" s="54">
        <v>0</v>
      </c>
      <c r="I23" s="9"/>
    </row>
    <row r="24" spans="1:9" x14ac:dyDescent="0.25">
      <c r="A24" s="9">
        <v>23</v>
      </c>
      <c r="B24" s="54">
        <v>4</v>
      </c>
      <c r="C24" s="54">
        <v>3</v>
      </c>
      <c r="D24" s="54">
        <v>1</v>
      </c>
      <c r="E24" s="54">
        <v>2</v>
      </c>
      <c r="F24" s="22" t="s">
        <v>597</v>
      </c>
      <c r="G24" s="22">
        <v>1</v>
      </c>
      <c r="H24" s="54">
        <v>2</v>
      </c>
      <c r="I24" s="9"/>
    </row>
    <row r="25" spans="1:9" x14ac:dyDescent="0.25">
      <c r="A25" s="9">
        <v>24</v>
      </c>
      <c r="B25" s="54">
        <v>4</v>
      </c>
      <c r="C25" s="54">
        <v>2</v>
      </c>
      <c r="D25" s="54">
        <v>1</v>
      </c>
      <c r="E25" s="54">
        <v>1</v>
      </c>
      <c r="F25" s="22" t="s">
        <v>597</v>
      </c>
      <c r="G25" s="22">
        <v>1</v>
      </c>
      <c r="H25" s="54">
        <v>1</v>
      </c>
      <c r="I25" s="9" t="s">
        <v>291</v>
      </c>
    </row>
    <row r="26" spans="1:9" x14ac:dyDescent="0.25">
      <c r="A26" s="9">
        <v>25</v>
      </c>
      <c r="B26" s="54">
        <v>2</v>
      </c>
      <c r="C26" s="54">
        <v>2</v>
      </c>
      <c r="D26" s="54">
        <v>1</v>
      </c>
      <c r="E26" s="54">
        <v>1</v>
      </c>
      <c r="F26" s="22" t="s">
        <v>597</v>
      </c>
      <c r="G26" s="22">
        <v>1</v>
      </c>
      <c r="H26" s="54">
        <v>0</v>
      </c>
      <c r="I26" s="9" t="s">
        <v>291</v>
      </c>
    </row>
    <row r="27" spans="1:9" x14ac:dyDescent="0.25">
      <c r="A27" s="9">
        <v>26</v>
      </c>
      <c r="B27" s="54">
        <v>2</v>
      </c>
      <c r="C27" s="54">
        <v>1</v>
      </c>
      <c r="D27" s="54">
        <v>1</v>
      </c>
      <c r="E27" s="54">
        <v>0</v>
      </c>
      <c r="F27" s="22" t="s">
        <v>597</v>
      </c>
      <c r="G27" s="22">
        <v>1</v>
      </c>
      <c r="H27" s="54">
        <v>1</v>
      </c>
      <c r="I27" s="9"/>
    </row>
    <row r="28" spans="1:9" x14ac:dyDescent="0.25">
      <c r="A28" s="9">
        <v>27</v>
      </c>
      <c r="B28" s="54">
        <v>8</v>
      </c>
      <c r="C28" s="54">
        <v>3</v>
      </c>
      <c r="D28" s="54">
        <v>1</v>
      </c>
      <c r="E28" s="54">
        <v>2</v>
      </c>
      <c r="F28" s="22" t="s">
        <v>597</v>
      </c>
      <c r="G28" s="22">
        <v>2</v>
      </c>
      <c r="H28" s="54">
        <v>0</v>
      </c>
      <c r="I28" s="9"/>
    </row>
    <row r="29" spans="1:9" x14ac:dyDescent="0.25">
      <c r="A29" s="9">
        <v>28</v>
      </c>
      <c r="B29" s="54">
        <v>4</v>
      </c>
      <c r="C29" s="54">
        <v>2</v>
      </c>
      <c r="D29" s="54">
        <v>1</v>
      </c>
      <c r="E29" s="54">
        <v>1</v>
      </c>
      <c r="F29" s="22" t="s">
        <v>600</v>
      </c>
      <c r="G29" s="22">
        <v>1</v>
      </c>
      <c r="H29" s="54">
        <v>1</v>
      </c>
      <c r="I29" s="9" t="s">
        <v>291</v>
      </c>
    </row>
    <row r="30" spans="1:9" x14ac:dyDescent="0.25">
      <c r="A30" s="9">
        <v>29</v>
      </c>
      <c r="B30" s="54">
        <v>2</v>
      </c>
      <c r="C30" s="54">
        <v>2</v>
      </c>
      <c r="D30" s="54">
        <v>1</v>
      </c>
      <c r="E30" s="54">
        <v>1</v>
      </c>
      <c r="F30" s="22" t="s">
        <v>597</v>
      </c>
      <c r="G30" s="22">
        <v>1</v>
      </c>
      <c r="H30" s="54">
        <v>0</v>
      </c>
      <c r="I30" s="9" t="s">
        <v>291</v>
      </c>
    </row>
    <row r="31" spans="1:9" x14ac:dyDescent="0.25">
      <c r="A31" s="9">
        <v>30</v>
      </c>
      <c r="B31" s="54">
        <v>4</v>
      </c>
      <c r="C31" s="114">
        <v>2</v>
      </c>
      <c r="D31" s="114">
        <v>1</v>
      </c>
      <c r="E31" s="114">
        <v>1</v>
      </c>
      <c r="F31" s="22" t="s">
        <v>597</v>
      </c>
      <c r="G31" s="22">
        <v>1</v>
      </c>
      <c r="H31" s="22">
        <v>1</v>
      </c>
      <c r="I31" s="9"/>
    </row>
    <row r="32" spans="1:9" x14ac:dyDescent="0.25">
      <c r="A32" s="9">
        <v>31</v>
      </c>
      <c r="B32" s="54">
        <v>3</v>
      </c>
      <c r="C32" s="114">
        <v>3</v>
      </c>
      <c r="D32" s="114">
        <v>1</v>
      </c>
      <c r="E32" s="114">
        <v>1</v>
      </c>
      <c r="F32" s="22" t="s">
        <v>597</v>
      </c>
      <c r="G32" s="22">
        <v>1</v>
      </c>
      <c r="H32" s="22">
        <v>0</v>
      </c>
      <c r="I32" s="9"/>
    </row>
    <row r="33" spans="1:9" x14ac:dyDescent="0.25">
      <c r="A33" s="9">
        <v>32</v>
      </c>
      <c r="B33" s="54">
        <v>3</v>
      </c>
      <c r="C33" s="114">
        <v>4</v>
      </c>
      <c r="D33" s="114">
        <v>3</v>
      </c>
      <c r="E33" s="114">
        <v>1</v>
      </c>
      <c r="F33" s="22">
        <v>0</v>
      </c>
      <c r="G33" s="22">
        <v>0</v>
      </c>
      <c r="H33" s="22">
        <v>1</v>
      </c>
      <c r="I33" s="9" t="s">
        <v>601</v>
      </c>
    </row>
    <row r="34" spans="1:9" x14ac:dyDescent="0.25">
      <c r="A34" s="9">
        <v>33</v>
      </c>
      <c r="B34" s="54">
        <v>4</v>
      </c>
      <c r="C34" s="114">
        <v>5</v>
      </c>
      <c r="D34" s="114">
        <v>2</v>
      </c>
      <c r="E34" s="114">
        <v>3</v>
      </c>
      <c r="F34" s="22" t="s">
        <v>597</v>
      </c>
      <c r="G34" s="22">
        <v>1</v>
      </c>
      <c r="H34" s="22">
        <v>2</v>
      </c>
      <c r="I34" s="9"/>
    </row>
    <row r="35" spans="1:9" x14ac:dyDescent="0.25">
      <c r="A35" s="9">
        <v>34</v>
      </c>
      <c r="B35" s="54">
        <v>2</v>
      </c>
      <c r="C35" s="114">
        <v>1</v>
      </c>
      <c r="D35" s="114">
        <v>0</v>
      </c>
      <c r="E35" s="114">
        <v>1</v>
      </c>
      <c r="F35" s="22" t="s">
        <v>597</v>
      </c>
      <c r="G35" s="22">
        <v>1</v>
      </c>
      <c r="H35" s="22">
        <v>0</v>
      </c>
      <c r="I35" s="9"/>
    </row>
    <row r="36" spans="1:9" x14ac:dyDescent="0.25">
      <c r="A36" s="9">
        <v>35</v>
      </c>
      <c r="B36" s="54">
        <v>4</v>
      </c>
      <c r="C36" s="114">
        <v>4</v>
      </c>
      <c r="D36" s="114">
        <v>2</v>
      </c>
      <c r="E36" s="114">
        <v>2</v>
      </c>
      <c r="F36" s="22" t="s">
        <v>600</v>
      </c>
      <c r="G36" s="22">
        <v>1</v>
      </c>
      <c r="H36" s="22">
        <v>0</v>
      </c>
      <c r="I36" s="9" t="s">
        <v>602</v>
      </c>
    </row>
    <row r="37" spans="1:9" x14ac:dyDescent="0.25">
      <c r="A37" s="9">
        <v>36</v>
      </c>
      <c r="B37" s="54"/>
      <c r="C37" s="114"/>
      <c r="D37" s="114"/>
      <c r="E37" s="114"/>
      <c r="F37" s="22"/>
      <c r="G37" s="22"/>
      <c r="H37" s="22"/>
      <c r="I37" s="9" t="s">
        <v>598</v>
      </c>
    </row>
    <row r="38" spans="1:9" x14ac:dyDescent="0.25">
      <c r="A38" s="9">
        <v>37</v>
      </c>
      <c r="B38" s="54">
        <v>6</v>
      </c>
      <c r="C38" s="114">
        <v>4</v>
      </c>
      <c r="D38" s="114">
        <v>1</v>
      </c>
      <c r="E38" s="114">
        <v>3</v>
      </c>
      <c r="F38" s="22" t="s">
        <v>597</v>
      </c>
      <c r="G38" s="22">
        <v>1</v>
      </c>
      <c r="H38" s="22">
        <v>1</v>
      </c>
      <c r="I38" s="9"/>
    </row>
    <row r="39" spans="1:9" x14ac:dyDescent="0.25">
      <c r="A39" s="9">
        <v>38</v>
      </c>
      <c r="B39" s="54">
        <v>3</v>
      </c>
      <c r="C39" s="114">
        <v>2</v>
      </c>
      <c r="D39" s="114">
        <v>0</v>
      </c>
      <c r="E39" s="114">
        <v>2</v>
      </c>
      <c r="F39" s="22">
        <v>0</v>
      </c>
      <c r="G39" s="22">
        <v>0</v>
      </c>
      <c r="H39" s="22">
        <v>3</v>
      </c>
      <c r="I39" s="9" t="s">
        <v>602</v>
      </c>
    </row>
    <row r="40" spans="1:9" x14ac:dyDescent="0.25">
      <c r="A40" s="9">
        <v>39</v>
      </c>
      <c r="B40" s="54">
        <v>1</v>
      </c>
      <c r="C40" s="114">
        <v>4</v>
      </c>
      <c r="D40" s="114">
        <v>3</v>
      </c>
      <c r="E40" s="114">
        <v>1</v>
      </c>
      <c r="F40" s="22">
        <v>0</v>
      </c>
      <c r="G40" s="22">
        <v>0</v>
      </c>
      <c r="H40" s="22">
        <v>1</v>
      </c>
      <c r="I40" s="9"/>
    </row>
    <row r="41" spans="1:9" x14ac:dyDescent="0.25">
      <c r="A41" s="9">
        <v>40</v>
      </c>
      <c r="B41" s="9"/>
      <c r="C41" s="114"/>
      <c r="D41" s="114"/>
      <c r="E41" s="114"/>
      <c r="F41" s="22"/>
      <c r="G41" s="22"/>
      <c r="H41" s="22"/>
      <c r="I41" s="9" t="s">
        <v>603</v>
      </c>
    </row>
    <row r="42" spans="1:9" x14ac:dyDescent="0.25">
      <c r="A42" s="9">
        <v>41</v>
      </c>
      <c r="B42" s="9"/>
      <c r="C42" s="114"/>
      <c r="D42" s="114"/>
      <c r="E42" s="114"/>
      <c r="F42" s="22"/>
      <c r="G42" s="22"/>
      <c r="H42" s="22"/>
      <c r="I42" s="9" t="s">
        <v>604</v>
      </c>
    </row>
    <row r="43" spans="1:9" x14ac:dyDescent="0.25">
      <c r="A43" s="9">
        <v>42</v>
      </c>
      <c r="B43" s="9"/>
      <c r="C43" s="114"/>
      <c r="D43" s="114"/>
      <c r="E43" s="114"/>
      <c r="F43" s="22"/>
      <c r="G43" s="22"/>
      <c r="H43" s="22"/>
      <c r="I43" s="9" t="s">
        <v>604</v>
      </c>
    </row>
    <row r="44" spans="1:9" x14ac:dyDescent="0.25">
      <c r="A44" s="9">
        <v>43</v>
      </c>
      <c r="B44" s="9"/>
      <c r="C44" s="114"/>
      <c r="D44" s="114"/>
      <c r="E44" s="114"/>
      <c r="F44" s="22"/>
      <c r="G44" s="22"/>
      <c r="H44" s="22"/>
      <c r="I44" s="9" t="s">
        <v>604</v>
      </c>
    </row>
    <row r="45" spans="1:9" x14ac:dyDescent="0.25">
      <c r="A45" s="9">
        <v>44</v>
      </c>
      <c r="B45" s="9"/>
      <c r="C45" s="114"/>
      <c r="D45" s="114"/>
      <c r="E45" s="114"/>
      <c r="F45" s="22"/>
      <c r="G45" s="22"/>
      <c r="H45" s="22"/>
      <c r="I45" s="9" t="s">
        <v>604</v>
      </c>
    </row>
    <row r="46" spans="1:9" x14ac:dyDescent="0.25">
      <c r="A46" s="9">
        <v>45</v>
      </c>
      <c r="B46" s="54">
        <v>2</v>
      </c>
      <c r="C46" s="114">
        <v>3</v>
      </c>
      <c r="D46" s="114">
        <v>0</v>
      </c>
      <c r="E46" s="114">
        <v>3</v>
      </c>
      <c r="F46" s="22" t="s">
        <v>600</v>
      </c>
      <c r="G46" s="22">
        <v>1</v>
      </c>
      <c r="H46" s="22">
        <v>1</v>
      </c>
      <c r="I46" s="9"/>
    </row>
    <row r="47" spans="1:9" x14ac:dyDescent="0.25">
      <c r="A47" s="9">
        <v>46</v>
      </c>
      <c r="B47" s="54">
        <v>3</v>
      </c>
      <c r="C47" s="114">
        <v>2</v>
      </c>
      <c r="D47" s="114">
        <v>0</v>
      </c>
      <c r="E47" s="114">
        <v>2</v>
      </c>
      <c r="F47" s="22" t="s">
        <v>597</v>
      </c>
      <c r="G47" s="22">
        <v>1</v>
      </c>
      <c r="H47" s="22">
        <v>0</v>
      </c>
      <c r="I47" s="9"/>
    </row>
    <row r="48" spans="1:9" x14ac:dyDescent="0.25">
      <c r="A48" s="9">
        <v>47</v>
      </c>
      <c r="B48" s="54"/>
      <c r="C48" s="114"/>
      <c r="D48" s="114"/>
      <c r="E48" s="114"/>
      <c r="F48" s="22"/>
      <c r="G48" s="22"/>
      <c r="H48" s="22"/>
      <c r="I48" s="9" t="s">
        <v>598</v>
      </c>
    </row>
    <row r="49" spans="1:9" x14ac:dyDescent="0.25">
      <c r="A49" s="9">
        <v>48</v>
      </c>
      <c r="B49" s="54">
        <v>2</v>
      </c>
      <c r="C49" s="114">
        <v>3</v>
      </c>
      <c r="D49" s="114">
        <v>0</v>
      </c>
      <c r="E49" s="114">
        <v>3</v>
      </c>
      <c r="F49" s="22"/>
      <c r="G49" s="22"/>
      <c r="H49" s="22">
        <v>0</v>
      </c>
      <c r="I49" s="9" t="s">
        <v>605</v>
      </c>
    </row>
    <row r="50" spans="1:9" x14ac:dyDescent="0.25">
      <c r="A50" s="9">
        <v>49</v>
      </c>
      <c r="B50" s="54"/>
      <c r="C50" s="114"/>
      <c r="D50" s="114"/>
      <c r="E50" s="114"/>
      <c r="F50" s="22"/>
      <c r="G50" s="22"/>
      <c r="H50" s="22"/>
      <c r="I50" s="9" t="s">
        <v>604</v>
      </c>
    </row>
    <row r="51" spans="1:9" x14ac:dyDescent="0.25">
      <c r="A51" s="9">
        <v>50</v>
      </c>
      <c r="B51" s="54">
        <v>3</v>
      </c>
      <c r="C51" s="114">
        <v>1</v>
      </c>
      <c r="D51" s="114">
        <v>1</v>
      </c>
      <c r="E51" s="114">
        <v>0</v>
      </c>
      <c r="F51" s="22" t="s">
        <v>597</v>
      </c>
      <c r="G51" s="22">
        <v>1</v>
      </c>
      <c r="H51" s="22">
        <v>1</v>
      </c>
      <c r="I51" s="9"/>
    </row>
    <row r="52" spans="1:9" x14ac:dyDescent="0.25">
      <c r="A52" s="9">
        <v>51</v>
      </c>
      <c r="B52" s="54">
        <v>2</v>
      </c>
      <c r="C52" s="114">
        <v>1</v>
      </c>
      <c r="D52" s="114">
        <v>1</v>
      </c>
      <c r="E52" s="114">
        <v>0</v>
      </c>
      <c r="F52" s="22" t="s">
        <v>597</v>
      </c>
      <c r="G52" s="22">
        <v>1</v>
      </c>
      <c r="H52" s="22">
        <v>0</v>
      </c>
      <c r="I52" s="9"/>
    </row>
    <row r="53" spans="1:9" x14ac:dyDescent="0.25">
      <c r="A53" s="9">
        <v>52</v>
      </c>
      <c r="B53" s="54">
        <v>1</v>
      </c>
      <c r="C53" s="114">
        <v>2</v>
      </c>
      <c r="D53" s="114">
        <v>1</v>
      </c>
      <c r="E53" s="114">
        <v>1</v>
      </c>
      <c r="F53" s="22" t="s">
        <v>600</v>
      </c>
      <c r="G53" s="22">
        <v>1</v>
      </c>
      <c r="H53" s="22">
        <v>1</v>
      </c>
      <c r="I53" s="9"/>
    </row>
    <row r="54" spans="1:9" x14ac:dyDescent="0.25">
      <c r="A54" s="9">
        <v>53</v>
      </c>
      <c r="B54" s="54">
        <v>5</v>
      </c>
      <c r="C54" s="114">
        <v>3</v>
      </c>
      <c r="D54" s="114">
        <v>2</v>
      </c>
      <c r="E54" s="114">
        <v>1</v>
      </c>
      <c r="F54" s="22" t="s">
        <v>597</v>
      </c>
      <c r="G54" s="22">
        <v>1</v>
      </c>
      <c r="H54" s="22">
        <v>0</v>
      </c>
      <c r="I54" s="9"/>
    </row>
    <row r="55" spans="1:9" x14ac:dyDescent="0.25">
      <c r="A55" s="9">
        <v>54</v>
      </c>
      <c r="B55" s="54">
        <v>3</v>
      </c>
      <c r="C55" s="114">
        <v>2</v>
      </c>
      <c r="D55" s="114">
        <v>1</v>
      </c>
      <c r="E55" s="114">
        <v>1</v>
      </c>
      <c r="F55" s="22" t="s">
        <v>597</v>
      </c>
      <c r="G55" s="22">
        <v>2</v>
      </c>
      <c r="H55" s="22">
        <v>3</v>
      </c>
      <c r="I55" s="9"/>
    </row>
    <row r="56" spans="1:9" x14ac:dyDescent="0.25">
      <c r="A56" s="9">
        <v>55</v>
      </c>
      <c r="B56" s="54">
        <v>2</v>
      </c>
      <c r="C56" s="114">
        <v>5</v>
      </c>
      <c r="D56" s="114">
        <v>3</v>
      </c>
      <c r="E56" s="114">
        <v>2</v>
      </c>
      <c r="F56" s="22">
        <v>0</v>
      </c>
      <c r="G56" s="22">
        <v>0</v>
      </c>
      <c r="H56" s="22">
        <v>2</v>
      </c>
      <c r="I56" s="9"/>
    </row>
    <row r="57" spans="1:9" x14ac:dyDescent="0.25">
      <c r="A57" s="9">
        <v>56</v>
      </c>
      <c r="B57" s="54">
        <v>1</v>
      </c>
      <c r="C57" s="114">
        <v>1</v>
      </c>
      <c r="D57" s="114">
        <v>0</v>
      </c>
      <c r="E57" s="114">
        <v>1</v>
      </c>
      <c r="F57" s="22">
        <v>0</v>
      </c>
      <c r="G57" s="22">
        <v>0</v>
      </c>
      <c r="H57" s="22">
        <v>1</v>
      </c>
      <c r="I57" s="9" t="s">
        <v>291</v>
      </c>
    </row>
    <row r="58" spans="1:9" x14ac:dyDescent="0.25">
      <c r="A58" s="9">
        <v>57</v>
      </c>
      <c r="B58" s="54">
        <v>1</v>
      </c>
      <c r="C58" s="114">
        <v>1</v>
      </c>
      <c r="D58" s="114">
        <v>0</v>
      </c>
      <c r="E58" s="114">
        <v>1</v>
      </c>
      <c r="F58" s="22" t="s">
        <v>597</v>
      </c>
      <c r="G58" s="22">
        <v>1</v>
      </c>
      <c r="H58" s="22">
        <v>0</v>
      </c>
      <c r="I58" s="9"/>
    </row>
    <row r="59" spans="1:9" x14ac:dyDescent="0.25">
      <c r="A59" s="9">
        <v>58</v>
      </c>
      <c r="B59" s="54">
        <v>5</v>
      </c>
      <c r="C59" s="114">
        <v>2</v>
      </c>
      <c r="D59" s="114">
        <v>1</v>
      </c>
      <c r="E59" s="114">
        <v>1</v>
      </c>
      <c r="F59" s="22" t="s">
        <v>597</v>
      </c>
      <c r="G59" s="22">
        <v>3</v>
      </c>
      <c r="H59" s="22" t="s">
        <v>16</v>
      </c>
      <c r="I59" s="9"/>
    </row>
    <row r="60" spans="1:9" x14ac:dyDescent="0.25">
      <c r="A60" s="9">
        <v>59</v>
      </c>
      <c r="B60" s="54">
        <v>2</v>
      </c>
      <c r="C60" s="114">
        <v>2</v>
      </c>
      <c r="D60" s="114">
        <v>1</v>
      </c>
      <c r="E60" s="114">
        <v>1</v>
      </c>
      <c r="F60" s="22" t="s">
        <v>597</v>
      </c>
      <c r="G60" s="22">
        <v>1</v>
      </c>
      <c r="H60" s="22" t="s">
        <v>16</v>
      </c>
      <c r="I60" s="9"/>
    </row>
    <row r="61" spans="1:9" x14ac:dyDescent="0.25">
      <c r="A61" s="9">
        <v>60</v>
      </c>
      <c r="B61" s="54">
        <v>3</v>
      </c>
      <c r="C61" s="114">
        <v>2</v>
      </c>
      <c r="D61" s="114">
        <v>0</v>
      </c>
      <c r="E61" s="114">
        <v>2</v>
      </c>
      <c r="F61" s="22" t="s">
        <v>600</v>
      </c>
      <c r="G61" s="22">
        <v>2</v>
      </c>
      <c r="H61" s="22" t="s">
        <v>16</v>
      </c>
      <c r="I61" s="9"/>
    </row>
    <row r="62" spans="1:9" x14ac:dyDescent="0.25">
      <c r="A62" s="9">
        <v>61</v>
      </c>
      <c r="B62" s="7"/>
      <c r="C62" s="7"/>
      <c r="D62" s="7"/>
      <c r="E62" s="7"/>
      <c r="F62" s="7"/>
      <c r="G62" s="7"/>
      <c r="H62" s="7"/>
      <c r="I62" s="7"/>
    </row>
    <row r="63" spans="1:9" x14ac:dyDescent="0.25">
      <c r="A63" s="9">
        <v>62</v>
      </c>
      <c r="B63" s="7"/>
      <c r="C63" s="7"/>
      <c r="D63" s="7"/>
      <c r="E63" s="7"/>
      <c r="F63" s="7"/>
      <c r="G63" s="7"/>
      <c r="H63" s="7"/>
      <c r="I63" s="7" t="s">
        <v>836</v>
      </c>
    </row>
    <row r="64" spans="1:9" x14ac:dyDescent="0.25">
      <c r="A64" s="14"/>
      <c r="B64" s="12"/>
      <c r="C64" s="12"/>
      <c r="D64" s="12"/>
      <c r="E64" s="12"/>
      <c r="F64" s="12"/>
      <c r="G64" s="12"/>
      <c r="H64" s="12"/>
      <c r="I64" s="12"/>
    </row>
    <row r="65" spans="1:9" x14ac:dyDescent="0.25">
      <c r="A65" s="12"/>
      <c r="B65" s="12"/>
      <c r="C65" s="12"/>
      <c r="D65" s="12"/>
      <c r="E65" s="12"/>
      <c r="F65" s="12"/>
      <c r="G65" s="12"/>
      <c r="H65" s="12"/>
      <c r="I65" s="12"/>
    </row>
    <row r="66" spans="1:9" x14ac:dyDescent="0.25">
      <c r="A66" s="12"/>
      <c r="B66" s="12"/>
      <c r="C66" s="12"/>
      <c r="D66" s="12"/>
      <c r="E66" s="12"/>
      <c r="F66" s="12"/>
      <c r="G66" s="12"/>
      <c r="H66" s="12"/>
      <c r="I66" s="12"/>
    </row>
    <row r="67" spans="1:9" x14ac:dyDescent="0.25">
      <c r="A67" s="12"/>
      <c r="B67" s="12"/>
      <c r="C67" s="12"/>
      <c r="D67" s="12"/>
      <c r="E67" s="12"/>
      <c r="F67" s="12"/>
      <c r="G67" s="12"/>
      <c r="H67" s="12"/>
      <c r="I67" s="12"/>
    </row>
    <row r="68" spans="1:9" x14ac:dyDescent="0.25">
      <c r="A68" s="12"/>
      <c r="B68" s="12"/>
      <c r="C68" s="12"/>
      <c r="D68" s="12"/>
      <c r="E68" s="12"/>
      <c r="F68" s="12"/>
      <c r="G68" s="12"/>
      <c r="H68" s="12"/>
      <c r="I68" s="12"/>
    </row>
    <row r="69" spans="1:9" x14ac:dyDescent="0.25">
      <c r="A69" s="12"/>
      <c r="B69" s="12"/>
      <c r="C69" s="12"/>
      <c r="D69" s="12"/>
      <c r="E69" s="12"/>
      <c r="F69" s="12"/>
      <c r="G69" s="12"/>
      <c r="H69" s="12"/>
      <c r="I69" s="12"/>
    </row>
    <row r="70" spans="1:9" x14ac:dyDescent="0.25">
      <c r="A70" s="14"/>
      <c r="B70" s="14"/>
      <c r="C70" s="14"/>
      <c r="D70" s="14"/>
      <c r="E70" s="14"/>
      <c r="F70" s="14"/>
      <c r="G70" s="14"/>
      <c r="H70" s="14"/>
      <c r="I70" s="14"/>
    </row>
    <row r="71" spans="1:9" x14ac:dyDescent="0.25">
      <c r="A71" s="14"/>
      <c r="B71" s="14"/>
      <c r="C71" s="14"/>
      <c r="D71" s="14"/>
      <c r="E71" s="14"/>
      <c r="F71" s="14"/>
      <c r="G71" s="14"/>
      <c r="H71" s="14"/>
      <c r="I71" s="14"/>
    </row>
    <row r="72" spans="1:9" x14ac:dyDescent="0.25">
      <c r="A72" s="14"/>
      <c r="B72" s="14"/>
      <c r="C72" s="14"/>
      <c r="D72" s="14"/>
      <c r="E72" s="14"/>
      <c r="F72" s="14"/>
      <c r="G72" s="14"/>
      <c r="H72" s="14"/>
      <c r="I72" s="14"/>
    </row>
    <row r="73" spans="1:9" x14ac:dyDescent="0.25">
      <c r="A73" s="14"/>
      <c r="B73" s="14"/>
      <c r="C73" s="14"/>
      <c r="D73" s="14"/>
      <c r="E73" s="14"/>
      <c r="F73" s="14"/>
      <c r="G73" s="14"/>
      <c r="H73" s="14"/>
      <c r="I73" s="14"/>
    </row>
    <row r="74" spans="1:9" x14ac:dyDescent="0.25">
      <c r="A74" s="14"/>
      <c r="B74" s="12"/>
      <c r="C74" s="12"/>
      <c r="D74" s="12"/>
      <c r="E74" s="12"/>
      <c r="F74" s="12"/>
      <c r="G74" s="12"/>
      <c r="H74" s="12"/>
      <c r="I74" s="12"/>
    </row>
    <row r="75" spans="1:9" x14ac:dyDescent="0.25">
      <c r="A75" s="14"/>
      <c r="B75" s="14"/>
      <c r="C75" s="13"/>
      <c r="D75" s="13"/>
      <c r="E75" s="13"/>
      <c r="F75" s="13"/>
      <c r="G75" s="13"/>
      <c r="H75" s="13"/>
      <c r="I75" s="12"/>
    </row>
    <row r="76" spans="1:9" x14ac:dyDescent="0.25">
      <c r="A76" s="13"/>
      <c r="B76" s="13"/>
      <c r="C76" s="13"/>
      <c r="D76" s="13"/>
      <c r="E76" s="13"/>
      <c r="F76" s="13"/>
      <c r="G76" s="13"/>
      <c r="H76" s="14"/>
      <c r="I76" s="12"/>
    </row>
    <row r="77" spans="1:9" x14ac:dyDescent="0.25">
      <c r="A77" s="14"/>
      <c r="B77" s="167"/>
      <c r="C77" s="167"/>
      <c r="D77" s="167"/>
      <c r="E77" s="167"/>
      <c r="F77" s="14"/>
      <c r="G77" s="14"/>
      <c r="H77" s="167"/>
      <c r="I77" s="14"/>
    </row>
    <row r="78" spans="1:9" x14ac:dyDescent="0.25">
      <c r="A78" s="14"/>
      <c r="B78" s="167"/>
      <c r="C78" s="167"/>
      <c r="D78" s="167"/>
      <c r="E78" s="167"/>
      <c r="F78" s="14"/>
      <c r="G78" s="14"/>
      <c r="H78" s="167"/>
      <c r="I78" s="14"/>
    </row>
    <row r="79" spans="1:9" x14ac:dyDescent="0.25">
      <c r="A79" s="14"/>
      <c r="B79" s="167"/>
      <c r="C79" s="167"/>
      <c r="D79" s="167"/>
      <c r="E79" s="167"/>
      <c r="F79" s="14"/>
      <c r="G79" s="14"/>
      <c r="H79" s="167"/>
      <c r="I79" s="14"/>
    </row>
    <row r="80" spans="1:9" x14ac:dyDescent="0.25">
      <c r="A80" s="14"/>
      <c r="B80" s="167"/>
      <c r="C80" s="167"/>
      <c r="D80" s="167"/>
      <c r="E80" s="167"/>
      <c r="F80" s="14"/>
      <c r="G80" s="14"/>
      <c r="H80" s="167"/>
      <c r="I80" s="14"/>
    </row>
    <row r="81" spans="1:9" x14ac:dyDescent="0.25">
      <c r="A81" s="14"/>
      <c r="B81" s="12"/>
      <c r="C81" s="12"/>
      <c r="D81" s="12"/>
      <c r="E81" s="12"/>
      <c r="F81" s="12"/>
      <c r="G81" s="12"/>
      <c r="H81" s="12"/>
      <c r="I81" s="12"/>
    </row>
    <row r="82" spans="1:9" x14ac:dyDescent="0.25">
      <c r="A82" s="14"/>
      <c r="B82" s="14"/>
      <c r="C82" s="14"/>
      <c r="D82" s="14"/>
      <c r="E82" s="14"/>
      <c r="F82" s="14"/>
      <c r="G82" s="14"/>
      <c r="H82" s="14"/>
      <c r="I82" s="14"/>
    </row>
    <row r="83" spans="1:9" x14ac:dyDescent="0.25">
      <c r="A83" s="14"/>
      <c r="B83" s="167"/>
      <c r="C83" s="14"/>
      <c r="D83" s="14"/>
      <c r="E83" s="14"/>
      <c r="F83" s="14"/>
      <c r="G83" s="14"/>
      <c r="H83" s="167"/>
      <c r="I83" s="14"/>
    </row>
    <row r="84" spans="1:9" x14ac:dyDescent="0.25">
      <c r="A84" s="14"/>
      <c r="B84" s="167"/>
      <c r="C84" s="167"/>
      <c r="D84" s="167"/>
      <c r="E84" s="167"/>
      <c r="F84" s="14"/>
      <c r="G84" s="14"/>
      <c r="H84" s="167"/>
      <c r="I84" s="14"/>
    </row>
    <row r="85" spans="1:9" x14ac:dyDescent="0.25">
      <c r="A85" s="14"/>
      <c r="B85" s="167"/>
      <c r="C85" s="167"/>
      <c r="D85" s="167"/>
      <c r="E85" s="167"/>
      <c r="F85" s="14"/>
      <c r="G85" s="14"/>
      <c r="H85" s="167"/>
      <c r="I85" s="14"/>
    </row>
    <row r="86" spans="1:9" x14ac:dyDescent="0.25">
      <c r="A86" s="14"/>
      <c r="B86" s="167"/>
      <c r="C86" s="167"/>
      <c r="D86" s="167"/>
      <c r="E86" s="167"/>
      <c r="F86" s="14"/>
      <c r="G86" s="14"/>
      <c r="H86" s="167"/>
      <c r="I86" s="14"/>
    </row>
    <row r="87" spans="1:9" x14ac:dyDescent="0.25">
      <c r="A87" s="14"/>
      <c r="B87" s="14"/>
      <c r="C87" s="14"/>
      <c r="D87" s="14"/>
      <c r="E87" s="14"/>
      <c r="F87" s="14"/>
      <c r="G87" s="14"/>
      <c r="H87" s="14"/>
      <c r="I87" s="14"/>
    </row>
    <row r="88" spans="1:9" x14ac:dyDescent="0.25">
      <c r="A88" s="12"/>
      <c r="B88" s="14"/>
      <c r="C88" s="14"/>
      <c r="D88" s="14"/>
      <c r="E88" s="14"/>
      <c r="F88" s="14"/>
      <c r="G88" s="14"/>
      <c r="H88" s="14"/>
      <c r="I88" s="14"/>
    </row>
    <row r="89" spans="1:9" x14ac:dyDescent="0.25">
      <c r="A89" s="14"/>
      <c r="B89" s="12"/>
      <c r="C89" s="12"/>
      <c r="D89" s="12"/>
      <c r="E89" s="12"/>
      <c r="F89" s="12"/>
      <c r="G89" s="12"/>
      <c r="H89" s="12"/>
      <c r="I89" s="12"/>
    </row>
    <row r="90" spans="1:9" x14ac:dyDescent="0.25">
      <c r="A90" s="12"/>
      <c r="B90" s="12"/>
      <c r="C90" s="12"/>
      <c r="D90" s="12"/>
      <c r="E90" s="12"/>
      <c r="F90" s="12"/>
      <c r="G90" s="12"/>
      <c r="H90" s="12"/>
      <c r="I90" s="12"/>
    </row>
    <row r="91" spans="1:9" x14ac:dyDescent="0.25">
      <c r="A91" s="14"/>
      <c r="B91" s="14"/>
      <c r="C91" s="14"/>
      <c r="D91" s="14"/>
      <c r="E91" s="14"/>
      <c r="F91" s="123"/>
      <c r="G91" s="123"/>
      <c r="H91" s="14"/>
      <c r="I91" s="14"/>
    </row>
    <row r="92" spans="1:9" x14ac:dyDescent="0.25">
      <c r="A92" s="12"/>
      <c r="B92" s="122"/>
      <c r="C92" s="12"/>
      <c r="D92" s="12"/>
      <c r="E92" s="12"/>
      <c r="F92" s="12"/>
      <c r="G92" s="12"/>
      <c r="H92" s="17"/>
      <c r="I92" s="12"/>
    </row>
    <row r="93" spans="1:9" x14ac:dyDescent="0.25">
      <c r="A93" s="12"/>
      <c r="B93" s="12"/>
      <c r="C93" s="12"/>
      <c r="D93" s="12"/>
      <c r="E93" s="12"/>
      <c r="F93" s="12"/>
      <c r="G93" s="12"/>
      <c r="H93" s="121"/>
      <c r="I93" s="12"/>
    </row>
    <row r="94" spans="1:9" x14ac:dyDescent="0.25">
      <c r="A94" s="14"/>
      <c r="B94" s="12"/>
      <c r="C94" s="12"/>
      <c r="D94" s="12"/>
      <c r="E94" s="12"/>
      <c r="F94" s="12"/>
      <c r="G94" s="12"/>
      <c r="H94" s="12"/>
      <c r="I94" s="12"/>
    </row>
  </sheetData>
  <autoFilter ref="A1:F95">
    <sortState ref="A2:F95">
      <sortCondition ref="A1:A95"/>
    </sortState>
  </autoFilter>
  <pageMargins left="0.7" right="0.7" top="0.75" bottom="0.75" header="0.3" footer="0.3"/>
  <pageSetup scale="64" orientation="portrait" verticalDpi="0" r:id="rId1"/>
  <rowBreaks count="1" manualBreakCount="1">
    <brk id="6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9"/>
  <sheetViews>
    <sheetView workbookViewId="0">
      <pane xSplit="1" ySplit="1" topLeftCell="B2" activePane="bottomRight" state="frozen"/>
      <selection pane="topRight" activeCell="C1" sqref="C1"/>
      <selection pane="bottomLeft" activeCell="A2" sqref="A2"/>
      <selection pane="bottomRight" activeCell="S50" sqref="S50"/>
    </sheetView>
  </sheetViews>
  <sheetFormatPr defaultColWidth="9.140625" defaultRowHeight="15" x14ac:dyDescent="0.25"/>
  <cols>
    <col min="1" max="4" width="6.85546875" style="5" customWidth="1"/>
    <col min="5" max="5" width="8" style="5" customWidth="1"/>
    <col min="6" max="6" width="10" style="5" bestFit="1" customWidth="1"/>
    <col min="7" max="7" width="6.85546875" style="5" customWidth="1"/>
    <col min="8" max="8" width="9.85546875" style="5" bestFit="1" customWidth="1"/>
    <col min="9" max="9" width="13.85546875" style="5" bestFit="1" customWidth="1"/>
    <col min="10" max="10" width="9.5703125" style="5" customWidth="1"/>
    <col min="11" max="11" width="12" style="5" bestFit="1" customWidth="1"/>
    <col min="12" max="13" width="11.7109375" style="5" customWidth="1"/>
    <col min="14" max="14" width="13.85546875" style="281" customWidth="1"/>
    <col min="15" max="16" width="6.85546875" style="281" customWidth="1"/>
    <col min="17" max="17" width="9.85546875" style="281" bestFit="1" customWidth="1"/>
    <col min="18" max="18" width="13.85546875" style="281" bestFit="1" customWidth="1"/>
    <col min="19" max="19" width="9.5703125" style="281" customWidth="1"/>
    <col min="20" max="20" width="12" style="281" bestFit="1" customWidth="1"/>
    <col min="21" max="21" width="11.7109375" style="281" customWidth="1"/>
    <col min="22" max="22" width="9" style="5" customWidth="1"/>
    <col min="23" max="23" width="7" style="5" customWidth="1"/>
    <col min="24" max="24" width="8" style="5" customWidth="1"/>
    <col min="25" max="25" width="10.5703125" style="5" customWidth="1"/>
    <col min="26" max="26" width="8" style="5" customWidth="1"/>
    <col min="27" max="28" width="8.7109375" style="5" customWidth="1"/>
    <col min="29" max="29" width="8.7109375" style="15" customWidth="1"/>
    <col min="30" max="30" width="8.28515625" style="5" customWidth="1"/>
    <col min="31" max="32" width="8.7109375" style="5" customWidth="1"/>
    <col min="33" max="33" width="8.7109375" style="15" customWidth="1"/>
    <col min="34" max="34" width="7.42578125" style="5" customWidth="1"/>
    <col min="35" max="35" width="8.7109375" style="64" customWidth="1"/>
    <col min="36" max="36" width="9" style="5" customWidth="1"/>
    <col min="37" max="37" width="8.7109375" style="273" customWidth="1"/>
    <col min="38" max="38" width="7.42578125" style="5" customWidth="1"/>
    <col min="39" max="39" width="8.7109375" style="64" customWidth="1"/>
    <col min="40" max="40" width="9" style="5" customWidth="1"/>
    <col min="41" max="41" width="7.42578125" style="5" customWidth="1"/>
    <col min="42" max="42" width="8.7109375" style="64" customWidth="1"/>
    <col min="43" max="43" width="9" style="5" customWidth="1"/>
    <col min="44" max="44" width="7.85546875" style="5" customWidth="1"/>
    <col min="45" max="45" width="9.140625" style="292" customWidth="1"/>
    <col min="46" max="46" width="18.7109375" style="5" customWidth="1"/>
    <col min="47" max="47" width="24" style="5" customWidth="1"/>
    <col min="48" max="16384" width="9.140625" style="5"/>
  </cols>
  <sheetData>
    <row r="1" spans="1:53" ht="72" customHeight="1" x14ac:dyDescent="0.25">
      <c r="A1" s="26" t="s">
        <v>5</v>
      </c>
      <c r="B1" s="26" t="s">
        <v>784</v>
      </c>
      <c r="C1" s="26" t="s">
        <v>740</v>
      </c>
      <c r="D1" s="309" t="s">
        <v>839</v>
      </c>
      <c r="E1" s="310" t="s">
        <v>473</v>
      </c>
      <c r="F1" s="6" t="s">
        <v>31</v>
      </c>
      <c r="G1" s="265" t="s">
        <v>309</v>
      </c>
      <c r="H1" s="26" t="s">
        <v>317</v>
      </c>
      <c r="I1" s="26" t="s">
        <v>460</v>
      </c>
      <c r="J1" s="26" t="s">
        <v>780</v>
      </c>
      <c r="K1" s="26" t="s">
        <v>348</v>
      </c>
      <c r="L1" s="26" t="s">
        <v>741</v>
      </c>
      <c r="M1" s="26" t="s">
        <v>770</v>
      </c>
      <c r="N1" s="275" t="s">
        <v>776</v>
      </c>
      <c r="O1" s="276" t="s">
        <v>740</v>
      </c>
      <c r="P1" s="275" t="s">
        <v>309</v>
      </c>
      <c r="Q1" s="276" t="s">
        <v>317</v>
      </c>
      <c r="R1" s="276" t="s">
        <v>460</v>
      </c>
      <c r="S1" s="276" t="s">
        <v>780</v>
      </c>
      <c r="T1" s="276" t="s">
        <v>348</v>
      </c>
      <c r="U1" s="276" t="s">
        <v>741</v>
      </c>
      <c r="V1" s="67" t="s">
        <v>379</v>
      </c>
      <c r="W1" s="67" t="s">
        <v>442</v>
      </c>
      <c r="X1" s="70" t="s">
        <v>373</v>
      </c>
      <c r="Y1" s="70" t="s">
        <v>383</v>
      </c>
      <c r="Z1" s="72" t="s">
        <v>369</v>
      </c>
      <c r="AA1" s="69" t="s">
        <v>368</v>
      </c>
      <c r="AB1" s="66" t="s">
        <v>372</v>
      </c>
      <c r="AC1" s="67" t="s">
        <v>739</v>
      </c>
      <c r="AD1" s="72" t="s">
        <v>370</v>
      </c>
      <c r="AE1" s="69" t="s">
        <v>368</v>
      </c>
      <c r="AF1" s="66" t="s">
        <v>372</v>
      </c>
      <c r="AG1" s="67" t="s">
        <v>739</v>
      </c>
      <c r="AH1" s="74" t="s">
        <v>371</v>
      </c>
      <c r="AI1" s="69" t="s">
        <v>368</v>
      </c>
      <c r="AJ1" s="79" t="s">
        <v>372</v>
      </c>
      <c r="AK1" s="266" t="s">
        <v>739</v>
      </c>
      <c r="AL1" s="74" t="s">
        <v>606</v>
      </c>
      <c r="AM1" s="69" t="s">
        <v>368</v>
      </c>
      <c r="AN1" s="79" t="s">
        <v>372</v>
      </c>
      <c r="AO1" s="74" t="s">
        <v>607</v>
      </c>
      <c r="AP1" s="69" t="s">
        <v>368</v>
      </c>
      <c r="AQ1" s="79" t="s">
        <v>372</v>
      </c>
      <c r="AR1" s="35" t="s">
        <v>608</v>
      </c>
      <c r="AS1" s="293" t="s">
        <v>834</v>
      </c>
      <c r="AT1" s="36" t="s">
        <v>609</v>
      </c>
      <c r="AU1" s="48" t="s">
        <v>13</v>
      </c>
    </row>
    <row r="2" spans="1:53" x14ac:dyDescent="0.25">
      <c r="A2" s="7">
        <v>1</v>
      </c>
      <c r="B2" s="7" t="s">
        <v>16</v>
      </c>
      <c r="C2" s="7">
        <v>40</v>
      </c>
      <c r="D2" s="7">
        <f>'Home specs &amp; Audit'!G2+'Home specs &amp; Audit'!H2</f>
        <v>4</v>
      </c>
      <c r="E2" s="7">
        <f>'Home specs &amp; Audit'!K2</f>
        <v>2028</v>
      </c>
      <c r="F2" s="7">
        <f>'Home specs &amp; Audit'!L2</f>
        <v>1</v>
      </c>
      <c r="G2" s="7"/>
      <c r="H2" s="7" t="s">
        <v>743</v>
      </c>
      <c r="I2" s="7" t="s">
        <v>761</v>
      </c>
      <c r="J2" s="7">
        <v>3800</v>
      </c>
      <c r="K2" s="9" t="s">
        <v>849</v>
      </c>
      <c r="L2" s="7" t="s">
        <v>745</v>
      </c>
      <c r="M2" s="7" t="s">
        <v>6</v>
      </c>
      <c r="N2" s="277"/>
      <c r="O2" s="277"/>
      <c r="P2" s="277"/>
      <c r="Q2" s="277"/>
      <c r="R2" s="277"/>
      <c r="S2" s="277"/>
      <c r="T2" s="277"/>
      <c r="U2" s="277"/>
      <c r="V2" s="51"/>
      <c r="W2" s="51"/>
      <c r="X2" s="62">
        <v>3</v>
      </c>
      <c r="Y2" s="62">
        <v>2</v>
      </c>
      <c r="Z2" s="61" t="s">
        <v>374</v>
      </c>
      <c r="AA2" s="56">
        <v>2.14</v>
      </c>
      <c r="AB2" s="27">
        <v>1.94</v>
      </c>
      <c r="AC2" s="51">
        <v>4</v>
      </c>
      <c r="AD2" s="41" t="s">
        <v>375</v>
      </c>
      <c r="AE2" s="49">
        <v>3.8</v>
      </c>
      <c r="AF2" s="27">
        <v>2.1</v>
      </c>
      <c r="AG2" s="51">
        <v>3</v>
      </c>
      <c r="AH2" s="75" t="s">
        <v>376</v>
      </c>
      <c r="AI2" s="176">
        <v>2.2000000000000002</v>
      </c>
      <c r="AJ2" s="80"/>
      <c r="AK2" s="267"/>
      <c r="AL2" s="75"/>
      <c r="AM2" s="176"/>
      <c r="AN2" s="107"/>
      <c r="AO2" s="75"/>
      <c r="AP2" s="176"/>
      <c r="AQ2" s="107"/>
      <c r="AR2" s="15">
        <v>3</v>
      </c>
      <c r="AS2" s="287" t="s">
        <v>15</v>
      </c>
      <c r="AT2" s="9" t="s">
        <v>610</v>
      </c>
      <c r="AU2" s="15" t="s">
        <v>611</v>
      </c>
      <c r="AV2" s="14"/>
      <c r="AW2" s="15"/>
      <c r="AX2" s="15"/>
      <c r="AY2" s="15"/>
      <c r="AZ2" s="15"/>
      <c r="BA2" s="15"/>
    </row>
    <row r="3" spans="1:53" x14ac:dyDescent="0.25">
      <c r="A3" s="177">
        <v>2</v>
      </c>
      <c r="B3" s="177" t="s">
        <v>15</v>
      </c>
      <c r="C3" s="177">
        <v>50</v>
      </c>
      <c r="D3" s="177">
        <f>'Home specs &amp; Audit'!G3+'Home specs &amp; Audit'!H3</f>
        <v>0</v>
      </c>
      <c r="E3" s="177">
        <f>'Home specs &amp; Audit'!K3</f>
        <v>2356</v>
      </c>
      <c r="F3" s="177">
        <f>'Home specs &amp; Audit'!L3</f>
        <v>0</v>
      </c>
      <c r="G3" s="177"/>
      <c r="H3" s="177" t="s">
        <v>425</v>
      </c>
      <c r="I3" s="177" t="s">
        <v>763</v>
      </c>
      <c r="J3" s="177">
        <v>4500</v>
      </c>
      <c r="K3" s="177" t="s">
        <v>113</v>
      </c>
      <c r="L3" s="177" t="s">
        <v>745</v>
      </c>
      <c r="M3" s="314" t="s">
        <v>6</v>
      </c>
      <c r="N3" s="264"/>
      <c r="O3" s="177"/>
      <c r="P3" s="177"/>
      <c r="Q3" s="177"/>
      <c r="R3" s="315"/>
      <c r="S3" s="315"/>
      <c r="T3" s="177"/>
      <c r="U3" s="264"/>
      <c r="V3" s="177"/>
      <c r="W3" s="177"/>
      <c r="X3" s="177"/>
      <c r="Y3" s="177"/>
      <c r="Z3" s="177"/>
      <c r="AA3" s="177"/>
      <c r="AB3" s="177"/>
      <c r="AC3" s="177"/>
      <c r="AD3" s="177"/>
      <c r="AE3" s="177"/>
      <c r="AF3" s="177"/>
      <c r="AG3" s="177"/>
      <c r="AH3" s="178"/>
      <c r="AI3" s="179"/>
      <c r="AJ3" s="180"/>
      <c r="AK3" s="316"/>
      <c r="AL3" s="178"/>
      <c r="AM3" s="179"/>
      <c r="AN3" s="181"/>
      <c r="AO3" s="178"/>
      <c r="AP3" s="179"/>
      <c r="AQ3" s="181"/>
      <c r="AR3" s="178"/>
      <c r="AS3" s="288" t="s">
        <v>16</v>
      </c>
      <c r="AT3" s="177" t="s">
        <v>297</v>
      </c>
      <c r="AU3" s="182" t="s">
        <v>612</v>
      </c>
    </row>
    <row r="4" spans="1:53" x14ac:dyDescent="0.25">
      <c r="A4" s="7">
        <v>3</v>
      </c>
      <c r="B4" s="7" t="s">
        <v>16</v>
      </c>
      <c r="C4" s="7">
        <v>40</v>
      </c>
      <c r="D4" s="7">
        <f>'Home specs &amp; Audit'!G4+'Home specs &amp; Audit'!H4</f>
        <v>1</v>
      </c>
      <c r="E4" s="7">
        <f>'Home specs &amp; Audit'!K4</f>
        <v>1856</v>
      </c>
      <c r="F4" s="7">
        <f>'Home specs &amp; Audit'!L4</f>
        <v>1</v>
      </c>
      <c r="G4" s="7"/>
      <c r="H4" s="7" t="s">
        <v>746</v>
      </c>
      <c r="I4" s="7" t="s">
        <v>764</v>
      </c>
      <c r="J4" s="7"/>
      <c r="K4" s="9" t="s">
        <v>849</v>
      </c>
      <c r="L4" s="7" t="s">
        <v>745</v>
      </c>
      <c r="M4" s="7" t="s">
        <v>6</v>
      </c>
      <c r="N4" s="277"/>
      <c r="O4" s="277"/>
      <c r="P4" s="277"/>
      <c r="Q4" s="277"/>
      <c r="R4" s="277"/>
      <c r="S4" s="277"/>
      <c r="T4" s="277"/>
      <c r="U4" s="277"/>
      <c r="V4" s="51">
        <v>121.5</v>
      </c>
      <c r="W4" s="51"/>
      <c r="X4" s="62">
        <v>3</v>
      </c>
      <c r="Y4" s="62">
        <v>1</v>
      </c>
      <c r="Z4" s="61" t="s">
        <v>374</v>
      </c>
      <c r="AA4" s="31">
        <v>1.86</v>
      </c>
      <c r="AB4" s="28"/>
      <c r="AC4" s="32"/>
      <c r="AD4" s="41" t="s">
        <v>374</v>
      </c>
      <c r="AE4" s="31">
        <v>1.75</v>
      </c>
      <c r="AF4" s="28"/>
      <c r="AG4" s="32"/>
      <c r="AH4" s="75" t="s">
        <v>381</v>
      </c>
      <c r="AI4" s="176">
        <v>2.74</v>
      </c>
      <c r="AJ4" s="80">
        <v>1.99</v>
      </c>
      <c r="AK4" s="269">
        <v>4</v>
      </c>
      <c r="AL4" s="75"/>
      <c r="AM4" s="176"/>
      <c r="AN4" s="183"/>
      <c r="AO4" s="75"/>
      <c r="AP4" s="176"/>
      <c r="AQ4" s="183"/>
      <c r="AR4" s="184">
        <v>3</v>
      </c>
      <c r="AS4" s="289" t="s">
        <v>15</v>
      </c>
      <c r="AT4" s="9" t="s">
        <v>610</v>
      </c>
      <c r="AU4" s="5" t="s">
        <v>613</v>
      </c>
      <c r="AX4" s="15"/>
    </row>
    <row r="5" spans="1:53" x14ac:dyDescent="0.25">
      <c r="A5" s="7">
        <v>4</v>
      </c>
      <c r="B5" s="7" t="s">
        <v>16</v>
      </c>
      <c r="C5" s="7">
        <v>40</v>
      </c>
      <c r="D5" s="7">
        <f>'Home specs &amp; Audit'!G5+'Home specs &amp; Audit'!H5</f>
        <v>2</v>
      </c>
      <c r="E5" s="7">
        <f>'Home specs &amp; Audit'!K5</f>
        <v>1166</v>
      </c>
      <c r="F5" s="7">
        <f>'Home specs &amp; Audit'!L5</f>
        <v>1</v>
      </c>
      <c r="G5" s="7"/>
      <c r="H5" s="7" t="s">
        <v>746</v>
      </c>
      <c r="I5" s="7" t="s">
        <v>760</v>
      </c>
      <c r="J5" s="7">
        <v>4500</v>
      </c>
      <c r="K5" s="9" t="s">
        <v>849</v>
      </c>
      <c r="L5" s="7" t="s">
        <v>745</v>
      </c>
      <c r="M5" s="7" t="s">
        <v>6</v>
      </c>
      <c r="N5" s="277"/>
      <c r="O5" s="277"/>
      <c r="P5" s="277"/>
      <c r="Q5" s="277"/>
      <c r="R5" s="277"/>
      <c r="S5" s="277"/>
      <c r="T5" s="277"/>
      <c r="U5" s="277"/>
      <c r="V5" s="51">
        <v>116</v>
      </c>
      <c r="W5" s="51"/>
      <c r="X5" s="62">
        <v>3</v>
      </c>
      <c r="Y5" s="62">
        <v>0</v>
      </c>
      <c r="Z5" s="61" t="s">
        <v>374</v>
      </c>
      <c r="AA5" s="31">
        <v>2.5</v>
      </c>
      <c r="AB5" s="28"/>
      <c r="AC5" s="32"/>
      <c r="AD5" s="41" t="s">
        <v>374</v>
      </c>
      <c r="AE5" s="31">
        <v>2.5</v>
      </c>
      <c r="AF5" s="28"/>
      <c r="AG5" s="32"/>
      <c r="AH5" s="75" t="s">
        <v>381</v>
      </c>
      <c r="AI5" s="176">
        <v>2.5</v>
      </c>
      <c r="AJ5" s="80"/>
      <c r="AK5" s="269"/>
      <c r="AL5" s="75"/>
      <c r="AM5" s="176"/>
      <c r="AN5" s="80"/>
      <c r="AO5" s="75"/>
      <c r="AP5" s="176"/>
      <c r="AQ5" s="80"/>
      <c r="AR5" s="7">
        <v>0</v>
      </c>
      <c r="AS5" s="21" t="s">
        <v>15</v>
      </c>
      <c r="AT5" s="7" t="s">
        <v>297</v>
      </c>
      <c r="AU5" s="5" t="s">
        <v>614</v>
      </c>
    </row>
    <row r="6" spans="1:53" x14ac:dyDescent="0.25">
      <c r="A6" s="7">
        <v>5</v>
      </c>
      <c r="B6" s="7" t="s">
        <v>16</v>
      </c>
      <c r="C6" s="7">
        <v>55</v>
      </c>
      <c r="D6" s="7">
        <f>'Home specs &amp; Audit'!G6+'Home specs &amp; Audit'!H6</f>
        <v>2</v>
      </c>
      <c r="E6" s="7">
        <f>'Home specs &amp; Audit'!K6</f>
        <v>2328</v>
      </c>
      <c r="F6" s="7">
        <f>'Home specs &amp; Audit'!L6</f>
        <v>1</v>
      </c>
      <c r="G6" s="7"/>
      <c r="H6" s="7" t="s">
        <v>747</v>
      </c>
      <c r="I6" s="7" t="s">
        <v>759</v>
      </c>
      <c r="J6" s="7">
        <v>3500</v>
      </c>
      <c r="K6" s="9" t="s">
        <v>113</v>
      </c>
      <c r="L6" s="7" t="s">
        <v>745</v>
      </c>
      <c r="M6" s="7" t="s">
        <v>6</v>
      </c>
      <c r="N6" s="277"/>
      <c r="O6" s="277"/>
      <c r="P6" s="277"/>
      <c r="Q6" s="277"/>
      <c r="R6" s="277"/>
      <c r="S6" s="277"/>
      <c r="T6" s="277"/>
      <c r="U6" s="277"/>
      <c r="V6" s="51">
        <v>130</v>
      </c>
      <c r="W6" s="51"/>
      <c r="X6" s="62">
        <v>3</v>
      </c>
      <c r="Y6" s="62">
        <v>1</v>
      </c>
      <c r="Z6" s="61" t="s">
        <v>374</v>
      </c>
      <c r="AA6" s="77">
        <v>2.0499999999999998</v>
      </c>
      <c r="AB6" s="78"/>
      <c r="AC6" s="261"/>
      <c r="AD6" s="42" t="s">
        <v>374</v>
      </c>
      <c r="AE6" s="77">
        <v>2.27</v>
      </c>
      <c r="AF6" s="78"/>
      <c r="AG6" s="261"/>
      <c r="AH6" s="76" t="s">
        <v>381</v>
      </c>
      <c r="AI6" s="176">
        <v>2.37</v>
      </c>
      <c r="AJ6" s="80">
        <v>1.84</v>
      </c>
      <c r="AK6" s="269">
        <v>4</v>
      </c>
      <c r="AL6" s="76"/>
      <c r="AM6" s="176"/>
      <c r="AN6" s="80"/>
      <c r="AO6" s="76"/>
      <c r="AP6" s="176"/>
      <c r="AQ6" s="80"/>
      <c r="AR6" s="9">
        <v>3</v>
      </c>
      <c r="AS6" s="22" t="s">
        <v>15</v>
      </c>
      <c r="AT6" s="9" t="s">
        <v>615</v>
      </c>
      <c r="AU6" s="5" t="s">
        <v>613</v>
      </c>
    </row>
    <row r="7" spans="1:53" x14ac:dyDescent="0.25">
      <c r="A7" s="7">
        <v>6</v>
      </c>
      <c r="B7" s="7" t="s">
        <v>16</v>
      </c>
      <c r="C7" s="7">
        <v>40</v>
      </c>
      <c r="D7" s="7">
        <f>'Home specs &amp; Audit'!G7+'Home specs &amp; Audit'!H7</f>
        <v>2</v>
      </c>
      <c r="E7" s="7">
        <f>'Home specs &amp; Audit'!K7</f>
        <v>1542</v>
      </c>
      <c r="F7" s="7">
        <f>'Home specs &amp; Audit'!L7</f>
        <v>1</v>
      </c>
      <c r="G7" s="7"/>
      <c r="H7" s="7" t="s">
        <v>748</v>
      </c>
      <c r="I7" s="7" t="s">
        <v>755</v>
      </c>
      <c r="J7" s="7">
        <v>4500</v>
      </c>
      <c r="K7" s="9" t="s">
        <v>113</v>
      </c>
      <c r="L7" s="7" t="s">
        <v>745</v>
      </c>
      <c r="M7" s="7" t="s">
        <v>828</v>
      </c>
      <c r="N7" s="277"/>
      <c r="O7" s="277"/>
      <c r="P7" s="277"/>
      <c r="Q7" s="277"/>
      <c r="R7" s="277"/>
      <c r="S7" s="277"/>
      <c r="T7" s="277"/>
      <c r="U7" s="277"/>
      <c r="V7" s="51">
        <v>122</v>
      </c>
      <c r="W7" s="51"/>
      <c r="X7" s="62">
        <v>2</v>
      </c>
      <c r="Y7" s="62">
        <v>0</v>
      </c>
      <c r="Z7" s="61" t="s">
        <v>374</v>
      </c>
      <c r="AA7" s="31">
        <v>1.53</v>
      </c>
      <c r="AB7" s="28"/>
      <c r="AC7" s="32"/>
      <c r="AD7" s="41" t="s">
        <v>381</v>
      </c>
      <c r="AE7" s="31">
        <v>2.2999999999999998</v>
      </c>
      <c r="AF7" s="28"/>
      <c r="AG7" s="32"/>
      <c r="AH7" s="75"/>
      <c r="AI7" s="176"/>
      <c r="AJ7" s="80"/>
      <c r="AK7" s="269"/>
      <c r="AL7" s="75"/>
      <c r="AM7" s="176"/>
      <c r="AN7" s="80"/>
      <c r="AO7" s="75"/>
      <c r="AP7" s="176"/>
      <c r="AQ7" s="80"/>
      <c r="AR7" s="7">
        <v>5</v>
      </c>
      <c r="AS7" s="21" t="s">
        <v>15</v>
      </c>
      <c r="AT7" s="7" t="s">
        <v>616</v>
      </c>
      <c r="AU7" s="5" t="s">
        <v>512</v>
      </c>
    </row>
    <row r="8" spans="1:53" x14ac:dyDescent="0.25">
      <c r="A8" s="7">
        <v>7</v>
      </c>
      <c r="B8" s="7" t="s">
        <v>16</v>
      </c>
      <c r="C8" s="7">
        <v>40</v>
      </c>
      <c r="D8" s="7">
        <f>'Home specs &amp; Audit'!G8+'Home specs &amp; Audit'!H8</f>
        <v>2</v>
      </c>
      <c r="E8" s="7">
        <f>'Home specs &amp; Audit'!K8</f>
        <v>2650</v>
      </c>
      <c r="F8" s="7">
        <f>'Home specs &amp; Audit'!L8</f>
        <v>2</v>
      </c>
      <c r="G8" s="7"/>
      <c r="H8" s="7" t="s">
        <v>746</v>
      </c>
      <c r="I8" s="7" t="s">
        <v>756</v>
      </c>
      <c r="J8" s="7">
        <v>4500</v>
      </c>
      <c r="K8" s="9" t="s">
        <v>113</v>
      </c>
      <c r="L8" s="7" t="s">
        <v>745</v>
      </c>
      <c r="M8" s="7" t="s">
        <v>6</v>
      </c>
      <c r="N8" s="373">
        <v>41541</v>
      </c>
      <c r="O8" s="277">
        <v>60</v>
      </c>
      <c r="P8" s="277"/>
      <c r="Q8" s="277" t="s">
        <v>747</v>
      </c>
      <c r="R8" s="277" t="s">
        <v>912</v>
      </c>
      <c r="S8" s="277"/>
      <c r="T8" s="277" t="s">
        <v>113</v>
      </c>
      <c r="U8" s="277" t="s">
        <v>804</v>
      </c>
      <c r="V8" s="51">
        <v>117</v>
      </c>
      <c r="W8" s="51">
        <v>134</v>
      </c>
      <c r="X8" s="62">
        <v>2</v>
      </c>
      <c r="Y8" s="62">
        <v>0</v>
      </c>
      <c r="Z8" s="61" t="s">
        <v>374</v>
      </c>
      <c r="AA8" s="31">
        <v>2.08</v>
      </c>
      <c r="AB8" s="28"/>
      <c r="AC8" s="32"/>
      <c r="AD8" s="41" t="s">
        <v>617</v>
      </c>
      <c r="AE8" s="31">
        <v>2.5</v>
      </c>
      <c r="AF8" s="28"/>
      <c r="AG8" s="32"/>
      <c r="AH8" s="75"/>
      <c r="AI8" s="176"/>
      <c r="AJ8" s="80"/>
      <c r="AK8" s="269"/>
      <c r="AL8" s="75"/>
      <c r="AM8" s="176"/>
      <c r="AN8" s="80"/>
      <c r="AO8" s="75"/>
      <c r="AP8" s="176"/>
      <c r="AQ8" s="80"/>
      <c r="AR8" s="7">
        <v>3</v>
      </c>
      <c r="AS8" s="21" t="s">
        <v>15</v>
      </c>
      <c r="AT8" s="7" t="s">
        <v>618</v>
      </c>
      <c r="AU8" s="5" t="s">
        <v>619</v>
      </c>
    </row>
    <row r="9" spans="1:53" x14ac:dyDescent="0.25">
      <c r="A9" s="7">
        <v>8</v>
      </c>
      <c r="B9" s="7" t="s">
        <v>15</v>
      </c>
      <c r="C9" s="7">
        <v>50</v>
      </c>
      <c r="D9" s="7">
        <v>4</v>
      </c>
      <c r="E9" s="7">
        <f>'Home specs &amp; Audit'!K9</f>
        <v>2134</v>
      </c>
      <c r="F9" s="7">
        <f>'Home specs &amp; Audit'!L9</f>
        <v>1</v>
      </c>
      <c r="G9" s="7"/>
      <c r="H9" s="7" t="s">
        <v>746</v>
      </c>
      <c r="I9" s="7" t="s">
        <v>757</v>
      </c>
      <c r="J9" s="7">
        <v>4500</v>
      </c>
      <c r="K9" s="9" t="s">
        <v>113</v>
      </c>
      <c r="L9" s="7" t="s">
        <v>745</v>
      </c>
      <c r="M9" s="7" t="s">
        <v>6</v>
      </c>
      <c r="N9" s="374">
        <v>41563</v>
      </c>
      <c r="O9" s="277">
        <v>80</v>
      </c>
      <c r="P9" s="277"/>
      <c r="Q9" s="277" t="s">
        <v>747</v>
      </c>
      <c r="R9" s="277" t="s">
        <v>912</v>
      </c>
      <c r="S9" s="277"/>
      <c r="T9" s="277" t="s">
        <v>113</v>
      </c>
      <c r="U9" s="277" t="s">
        <v>804</v>
      </c>
      <c r="V9" s="51">
        <v>117</v>
      </c>
      <c r="W9" s="51">
        <v>118</v>
      </c>
      <c r="X9" s="62">
        <v>3</v>
      </c>
      <c r="Y9" s="62">
        <v>0</v>
      </c>
      <c r="Z9" s="61" t="s">
        <v>374</v>
      </c>
      <c r="AA9" s="31">
        <v>1.75</v>
      </c>
      <c r="AB9" s="28"/>
      <c r="AC9" s="32"/>
      <c r="AD9" s="41" t="s">
        <v>620</v>
      </c>
      <c r="AE9" s="31">
        <v>1.75</v>
      </c>
      <c r="AF9" s="28"/>
      <c r="AG9" s="32"/>
      <c r="AH9" s="75" t="s">
        <v>621</v>
      </c>
      <c r="AI9" s="176">
        <v>1.75</v>
      </c>
      <c r="AJ9" s="80"/>
      <c r="AK9" s="269"/>
      <c r="AL9" s="75"/>
      <c r="AM9" s="176"/>
      <c r="AN9" s="80"/>
      <c r="AO9" s="75"/>
      <c r="AP9" s="176"/>
      <c r="AQ9" s="80"/>
      <c r="AR9" s="7">
        <v>5</v>
      </c>
      <c r="AS9" s="21" t="s">
        <v>835</v>
      </c>
      <c r="AT9" s="7" t="s">
        <v>616</v>
      </c>
      <c r="AU9" s="5" t="s">
        <v>758</v>
      </c>
    </row>
    <row r="10" spans="1:53" x14ac:dyDescent="0.25">
      <c r="A10" s="7">
        <v>9</v>
      </c>
      <c r="B10" s="7" t="s">
        <v>15</v>
      </c>
      <c r="C10" s="7">
        <v>40</v>
      </c>
      <c r="D10" s="7">
        <f>'Home specs &amp; Audit'!G10+'Home specs &amp; Audit'!H10</f>
        <v>2</v>
      </c>
      <c r="E10" s="7">
        <f>'Home specs &amp; Audit'!K10</f>
        <v>1013</v>
      </c>
      <c r="F10" s="7">
        <f>'Home specs &amp; Audit'!L10</f>
        <v>1</v>
      </c>
      <c r="G10" s="7"/>
      <c r="H10" s="7" t="s">
        <v>747</v>
      </c>
      <c r="I10" s="7" t="s">
        <v>752</v>
      </c>
      <c r="J10" s="7">
        <v>4500</v>
      </c>
      <c r="K10" s="9" t="s">
        <v>113</v>
      </c>
      <c r="L10" s="7" t="s">
        <v>745</v>
      </c>
      <c r="M10" s="7" t="s">
        <v>6</v>
      </c>
      <c r="N10" s="277"/>
      <c r="O10" s="277"/>
      <c r="P10" s="277"/>
      <c r="Q10" s="277"/>
      <c r="R10" s="277"/>
      <c r="S10" s="277"/>
      <c r="T10" s="277"/>
      <c r="U10" s="277"/>
      <c r="V10" s="51">
        <v>124.7</v>
      </c>
      <c r="W10" s="51"/>
      <c r="X10" s="62">
        <v>3</v>
      </c>
      <c r="Y10" s="62">
        <v>0</v>
      </c>
      <c r="Z10" s="61" t="s">
        <v>374</v>
      </c>
      <c r="AA10" s="31">
        <v>2.2000000000000002</v>
      </c>
      <c r="AB10" s="28"/>
      <c r="AC10" s="32"/>
      <c r="AD10" s="41" t="s">
        <v>375</v>
      </c>
      <c r="AE10" s="31"/>
      <c r="AF10" s="28"/>
      <c r="AG10" s="32"/>
      <c r="AH10" s="75" t="s">
        <v>375</v>
      </c>
      <c r="AI10" s="176"/>
      <c r="AJ10" s="80"/>
      <c r="AK10" s="269"/>
      <c r="AL10" s="75"/>
      <c r="AM10" s="176"/>
      <c r="AN10" s="80"/>
      <c r="AO10" s="75"/>
      <c r="AP10" s="176"/>
      <c r="AQ10" s="80"/>
      <c r="AR10" s="7">
        <v>5</v>
      </c>
      <c r="AS10" s="21" t="s">
        <v>15</v>
      </c>
      <c r="AT10" s="7" t="s">
        <v>616</v>
      </c>
      <c r="AU10" s="5" t="s">
        <v>749</v>
      </c>
    </row>
    <row r="11" spans="1:53" x14ac:dyDescent="0.25">
      <c r="A11" s="7">
        <v>10</v>
      </c>
      <c r="B11" s="7" t="s">
        <v>15</v>
      </c>
      <c r="C11" s="7">
        <v>50</v>
      </c>
      <c r="D11" s="7">
        <f>'Home specs &amp; Audit'!G11+'Home specs &amp; Audit'!H11</f>
        <v>2</v>
      </c>
      <c r="E11" s="7">
        <f>'Home specs &amp; Audit'!K11</f>
        <v>1627</v>
      </c>
      <c r="F11" s="7">
        <f>'Home specs &amp; Audit'!L11</f>
        <v>1</v>
      </c>
      <c r="G11" s="7"/>
      <c r="H11" s="7" t="s">
        <v>425</v>
      </c>
      <c r="I11" s="7" t="s">
        <v>753</v>
      </c>
      <c r="J11" s="7">
        <v>4500</v>
      </c>
      <c r="K11" s="9" t="s">
        <v>113</v>
      </c>
      <c r="L11" s="7" t="s">
        <v>745</v>
      </c>
      <c r="M11" s="7" t="s">
        <v>6</v>
      </c>
      <c r="N11" s="373">
        <v>41522</v>
      </c>
      <c r="O11" s="277">
        <v>60</v>
      </c>
      <c r="P11" s="277"/>
      <c r="Q11" s="277" t="s">
        <v>747</v>
      </c>
      <c r="R11" s="277" t="s">
        <v>912</v>
      </c>
      <c r="S11" s="277"/>
      <c r="T11" s="277" t="s">
        <v>113</v>
      </c>
      <c r="U11" s="277" t="s">
        <v>804</v>
      </c>
      <c r="V11" s="51">
        <v>113</v>
      </c>
      <c r="W11" s="51">
        <v>120</v>
      </c>
      <c r="X11" s="62">
        <v>2</v>
      </c>
      <c r="Y11" s="62">
        <v>0</v>
      </c>
      <c r="Z11" s="61" t="s">
        <v>374</v>
      </c>
      <c r="AA11" s="31">
        <v>2.08</v>
      </c>
      <c r="AB11" s="28"/>
      <c r="AC11" s="32"/>
      <c r="AD11" s="41" t="s">
        <v>375</v>
      </c>
      <c r="AE11" s="31">
        <v>2.41</v>
      </c>
      <c r="AF11" s="28"/>
      <c r="AG11" s="32"/>
      <c r="AH11" s="75"/>
      <c r="AI11" s="176"/>
      <c r="AJ11" s="80"/>
      <c r="AK11" s="269"/>
      <c r="AL11" s="75"/>
      <c r="AM11" s="176"/>
      <c r="AN11" s="80"/>
      <c r="AO11" s="75"/>
      <c r="AP11" s="176"/>
      <c r="AQ11" s="80"/>
      <c r="AR11" s="7">
        <v>3</v>
      </c>
      <c r="AS11" s="21" t="s">
        <v>15</v>
      </c>
      <c r="AT11" s="9" t="s">
        <v>610</v>
      </c>
      <c r="AU11" s="5" t="s">
        <v>622</v>
      </c>
    </row>
    <row r="12" spans="1:53" x14ac:dyDescent="0.25">
      <c r="A12" s="7">
        <v>11</v>
      </c>
      <c r="B12" s="7" t="s">
        <v>16</v>
      </c>
      <c r="C12" s="7">
        <v>50</v>
      </c>
      <c r="D12" s="7">
        <f>'Home specs &amp; Audit'!G12+'Home specs &amp; Audit'!H12</f>
        <v>3</v>
      </c>
      <c r="E12" s="7">
        <f>'Home specs &amp; Audit'!K12</f>
        <v>1672</v>
      </c>
      <c r="F12" s="7">
        <f>'Home specs &amp; Audit'!L12</f>
        <v>1</v>
      </c>
      <c r="G12" s="7"/>
      <c r="H12" s="7" t="s">
        <v>323</v>
      </c>
      <c r="I12" s="7" t="s">
        <v>754</v>
      </c>
      <c r="J12" s="7">
        <v>5500</v>
      </c>
      <c r="K12" s="9" t="s">
        <v>113</v>
      </c>
      <c r="L12" s="7" t="s">
        <v>745</v>
      </c>
      <c r="M12" s="7" t="s">
        <v>6</v>
      </c>
      <c r="N12" s="277"/>
      <c r="O12" s="277"/>
      <c r="P12" s="277"/>
      <c r="Q12" s="277"/>
      <c r="R12" s="277"/>
      <c r="S12" s="277"/>
      <c r="T12" s="277"/>
      <c r="U12" s="277"/>
      <c r="V12" s="51">
        <v>119</v>
      </c>
      <c r="W12" s="51"/>
      <c r="X12" s="62">
        <v>2</v>
      </c>
      <c r="Y12" s="62">
        <v>0</v>
      </c>
      <c r="Z12" s="61" t="s">
        <v>374</v>
      </c>
      <c r="AA12" s="31">
        <v>2.1</v>
      </c>
      <c r="AB12" s="28"/>
      <c r="AC12" s="32"/>
      <c r="AD12" s="41" t="s">
        <v>375</v>
      </c>
      <c r="AE12" s="31">
        <v>1.92</v>
      </c>
      <c r="AF12" s="28"/>
      <c r="AG12" s="32"/>
      <c r="AH12" s="75"/>
      <c r="AI12" s="176"/>
      <c r="AJ12" s="80"/>
      <c r="AK12" s="269"/>
      <c r="AL12" s="75"/>
      <c r="AM12" s="176"/>
      <c r="AN12" s="80"/>
      <c r="AO12" s="75"/>
      <c r="AP12" s="176"/>
      <c r="AQ12" s="80"/>
      <c r="AR12" s="7">
        <v>3</v>
      </c>
      <c r="AS12" s="21" t="s">
        <v>835</v>
      </c>
      <c r="AT12" s="7" t="s">
        <v>618</v>
      </c>
      <c r="AU12" s="5" t="s">
        <v>829</v>
      </c>
    </row>
    <row r="13" spans="1:53" x14ac:dyDescent="0.25">
      <c r="A13" s="7">
        <v>12</v>
      </c>
      <c r="B13" s="7" t="s">
        <v>16</v>
      </c>
      <c r="C13" s="7">
        <v>40</v>
      </c>
      <c r="D13" s="7">
        <v>3</v>
      </c>
      <c r="E13" s="7">
        <f>'Home specs &amp; Audit'!K13</f>
        <v>1594</v>
      </c>
      <c r="F13" s="7">
        <f>'Home specs &amp; Audit'!L13</f>
        <v>1</v>
      </c>
      <c r="G13" s="7"/>
      <c r="H13" s="7" t="s">
        <v>425</v>
      </c>
      <c r="I13" s="7" t="s">
        <v>390</v>
      </c>
      <c r="J13" s="7"/>
      <c r="K13" s="9" t="s">
        <v>113</v>
      </c>
      <c r="L13" s="7" t="s">
        <v>390</v>
      </c>
      <c r="M13" s="7" t="s">
        <v>6</v>
      </c>
      <c r="N13" s="277"/>
      <c r="O13" s="277"/>
      <c r="P13" s="277"/>
      <c r="Q13" s="277"/>
      <c r="R13" s="277"/>
      <c r="S13" s="277"/>
      <c r="T13" s="277"/>
      <c r="U13" s="277"/>
      <c r="V13" s="51">
        <v>124</v>
      </c>
      <c r="W13" s="51"/>
      <c r="X13" s="62">
        <v>2</v>
      </c>
      <c r="Y13" s="62">
        <v>0</v>
      </c>
      <c r="Z13" s="61" t="s">
        <v>374</v>
      </c>
      <c r="AA13" s="31">
        <v>2.21</v>
      </c>
      <c r="AB13" s="28"/>
      <c r="AC13" s="32"/>
      <c r="AD13" s="41" t="s">
        <v>381</v>
      </c>
      <c r="AE13" s="31">
        <v>1.44</v>
      </c>
      <c r="AF13" s="28"/>
      <c r="AG13" s="32"/>
      <c r="AH13" s="75"/>
      <c r="AI13" s="176"/>
      <c r="AJ13" s="80"/>
      <c r="AK13" s="269"/>
      <c r="AL13" s="75"/>
      <c r="AM13" s="176"/>
      <c r="AN13" s="80"/>
      <c r="AO13" s="75"/>
      <c r="AP13" s="176"/>
      <c r="AQ13" s="80"/>
      <c r="AR13" s="7">
        <v>3</v>
      </c>
      <c r="AS13" s="21" t="s">
        <v>15</v>
      </c>
      <c r="AT13" s="7" t="s">
        <v>618</v>
      </c>
      <c r="AU13" s="5" t="s">
        <v>830</v>
      </c>
    </row>
    <row r="14" spans="1:53" x14ac:dyDescent="0.25">
      <c r="A14" s="7">
        <v>13</v>
      </c>
      <c r="B14" s="7" t="s">
        <v>16</v>
      </c>
      <c r="C14" s="7">
        <v>40</v>
      </c>
      <c r="D14" s="7">
        <f>'Home specs &amp; Audit'!G14+'Home specs &amp; Audit'!H14</f>
        <v>2</v>
      </c>
      <c r="E14" s="7">
        <f>'Home specs &amp; Audit'!K14</f>
        <v>1052</v>
      </c>
      <c r="F14" s="7">
        <f>'Home specs &amp; Audit'!L14</f>
        <v>1</v>
      </c>
      <c r="G14" s="7">
        <v>2009</v>
      </c>
      <c r="H14" s="7" t="s">
        <v>425</v>
      </c>
      <c r="I14" s="7" t="s">
        <v>750</v>
      </c>
      <c r="J14" s="7">
        <v>4500</v>
      </c>
      <c r="K14" s="9" t="s">
        <v>849</v>
      </c>
      <c r="L14" s="7" t="s">
        <v>745</v>
      </c>
      <c r="M14" s="7" t="s">
        <v>6</v>
      </c>
      <c r="N14" s="277"/>
      <c r="O14" s="277"/>
      <c r="P14" s="277"/>
      <c r="Q14" s="277"/>
      <c r="R14" s="277"/>
      <c r="S14" s="277"/>
      <c r="T14" s="277"/>
      <c r="U14" s="277"/>
      <c r="V14" s="51">
        <v>120</v>
      </c>
      <c r="W14" s="51"/>
      <c r="X14" s="62">
        <v>2</v>
      </c>
      <c r="Y14" s="62">
        <v>3</v>
      </c>
      <c r="Z14" s="61" t="s">
        <v>623</v>
      </c>
      <c r="AA14" s="31">
        <v>2.27</v>
      </c>
      <c r="AB14" s="28">
        <v>1.6</v>
      </c>
      <c r="AC14" s="32">
        <v>3</v>
      </c>
      <c r="AD14" s="41" t="s">
        <v>9</v>
      </c>
      <c r="AE14" s="31">
        <v>2.27</v>
      </c>
      <c r="AF14" s="28">
        <v>1.97</v>
      </c>
      <c r="AG14" s="32">
        <v>4</v>
      </c>
      <c r="AH14" s="75" t="s">
        <v>9</v>
      </c>
      <c r="AI14" s="176">
        <v>1.75</v>
      </c>
      <c r="AJ14" s="80"/>
      <c r="AK14" s="269"/>
      <c r="AL14" s="75"/>
      <c r="AM14" s="176"/>
      <c r="AN14" s="80"/>
      <c r="AO14" s="75"/>
      <c r="AP14" s="176"/>
      <c r="AQ14" s="80"/>
      <c r="AR14" s="9">
        <v>3</v>
      </c>
      <c r="AS14" s="22" t="s">
        <v>15</v>
      </c>
      <c r="AT14" s="9" t="s">
        <v>615</v>
      </c>
      <c r="AU14" s="5" t="s">
        <v>624</v>
      </c>
    </row>
    <row r="15" spans="1:53" x14ac:dyDescent="0.25">
      <c r="A15" s="177">
        <v>14</v>
      </c>
      <c r="B15" s="177" t="s">
        <v>16</v>
      </c>
      <c r="C15" s="177">
        <v>40</v>
      </c>
      <c r="D15" s="177">
        <f>'Home specs &amp; Audit'!G15+'Home specs &amp; Audit'!H15</f>
        <v>2</v>
      </c>
      <c r="E15" s="177">
        <f>'Home specs &amp; Audit'!K15</f>
        <v>2016</v>
      </c>
      <c r="F15" s="177">
        <f>'Home specs &amp; Audit'!L15</f>
        <v>1</v>
      </c>
      <c r="G15" s="177"/>
      <c r="H15" s="177" t="s">
        <v>425</v>
      </c>
      <c r="I15" s="177" t="s">
        <v>751</v>
      </c>
      <c r="J15" s="177">
        <v>4500</v>
      </c>
      <c r="K15" s="177" t="s">
        <v>113</v>
      </c>
      <c r="L15" s="177" t="s">
        <v>745</v>
      </c>
      <c r="M15" s="177" t="s">
        <v>6</v>
      </c>
      <c r="N15" s="177"/>
      <c r="O15" s="177"/>
      <c r="P15" s="177"/>
      <c r="Q15" s="177"/>
      <c r="R15" s="177"/>
      <c r="S15" s="177"/>
      <c r="T15" s="177"/>
      <c r="U15" s="177"/>
      <c r="V15" s="177">
        <v>117</v>
      </c>
      <c r="W15" s="177"/>
      <c r="X15" s="177">
        <v>4</v>
      </c>
      <c r="Y15" s="177">
        <v>0</v>
      </c>
      <c r="Z15" s="177" t="s">
        <v>623</v>
      </c>
      <c r="AA15" s="177">
        <v>1.3</v>
      </c>
      <c r="AB15" s="177"/>
      <c r="AC15" s="177"/>
      <c r="AD15" s="177" t="s">
        <v>381</v>
      </c>
      <c r="AE15" s="177">
        <v>1.38</v>
      </c>
      <c r="AF15" s="177"/>
      <c r="AG15" s="177"/>
      <c r="AH15" s="178" t="s">
        <v>625</v>
      </c>
      <c r="AI15" s="186">
        <v>1.1000000000000001</v>
      </c>
      <c r="AJ15" s="180"/>
      <c r="AK15" s="316"/>
      <c r="AL15" s="178" t="s">
        <v>625</v>
      </c>
      <c r="AM15" s="186">
        <v>1.5</v>
      </c>
      <c r="AN15" s="180"/>
      <c r="AO15" s="178" t="s">
        <v>625</v>
      </c>
      <c r="AP15" s="186">
        <v>1.5</v>
      </c>
      <c r="AQ15" s="180"/>
      <c r="AR15" s="177">
        <v>3</v>
      </c>
      <c r="AS15" s="290" t="s">
        <v>15</v>
      </c>
      <c r="AT15" s="177" t="s">
        <v>610</v>
      </c>
    </row>
    <row r="16" spans="1:53" x14ac:dyDescent="0.25">
      <c r="A16" s="7">
        <v>15</v>
      </c>
      <c r="B16" s="7" t="s">
        <v>15</v>
      </c>
      <c r="C16" s="7">
        <v>40</v>
      </c>
      <c r="D16" s="7">
        <f>'Home specs &amp; Audit'!G16+'Home specs &amp; Audit'!H16</f>
        <v>2</v>
      </c>
      <c r="E16" s="7">
        <f>'Home specs &amp; Audit'!K16</f>
        <v>1359</v>
      </c>
      <c r="F16" s="7">
        <f>'Home specs &amp; Audit'!L16</f>
        <v>1</v>
      </c>
      <c r="G16" s="7"/>
      <c r="H16" s="7" t="s">
        <v>318</v>
      </c>
      <c r="I16" s="7">
        <v>220.35239999999999</v>
      </c>
      <c r="J16" s="7"/>
      <c r="K16" s="9" t="s">
        <v>113</v>
      </c>
      <c r="L16" s="7" t="s">
        <v>745</v>
      </c>
      <c r="M16" s="7" t="s">
        <v>6</v>
      </c>
      <c r="N16" s="282">
        <v>41684</v>
      </c>
      <c r="O16" s="277">
        <v>40</v>
      </c>
      <c r="P16" s="277"/>
      <c r="Q16" s="277" t="s">
        <v>323</v>
      </c>
      <c r="R16" s="277" t="s">
        <v>765</v>
      </c>
      <c r="S16" s="277"/>
      <c r="T16" s="277" t="s">
        <v>113</v>
      </c>
      <c r="U16" s="277" t="s">
        <v>745</v>
      </c>
      <c r="V16" s="51">
        <v>95</v>
      </c>
      <c r="W16" s="51"/>
      <c r="X16" s="62">
        <v>2</v>
      </c>
      <c r="Y16" s="62">
        <v>0</v>
      </c>
      <c r="Z16" s="61" t="s">
        <v>374</v>
      </c>
      <c r="AA16" s="31">
        <v>2.2000000000000002</v>
      </c>
      <c r="AB16" s="28"/>
      <c r="AC16" s="32"/>
      <c r="AD16" s="41" t="s">
        <v>375</v>
      </c>
      <c r="AE16" s="31">
        <v>2.23</v>
      </c>
      <c r="AF16" s="28"/>
      <c r="AG16" s="32"/>
      <c r="AH16" s="75"/>
      <c r="AI16" s="176"/>
      <c r="AJ16" s="80"/>
      <c r="AK16" s="269"/>
      <c r="AL16" s="75"/>
      <c r="AM16" s="176"/>
      <c r="AN16" s="80"/>
      <c r="AO16" s="75"/>
      <c r="AP16" s="176"/>
      <c r="AQ16" s="80"/>
      <c r="AR16" s="7">
        <v>3</v>
      </c>
      <c r="AS16" s="21" t="s">
        <v>835</v>
      </c>
      <c r="AT16" s="9" t="s">
        <v>610</v>
      </c>
      <c r="AU16" s="5" t="s">
        <v>777</v>
      </c>
    </row>
    <row r="17" spans="1:47" x14ac:dyDescent="0.25">
      <c r="A17" s="7">
        <v>16</v>
      </c>
      <c r="B17" s="7" t="s">
        <v>16</v>
      </c>
      <c r="C17" s="7">
        <v>40</v>
      </c>
      <c r="D17" s="7">
        <f>'Home specs &amp; Audit'!G17+'Home specs &amp; Audit'!H17</f>
        <v>3</v>
      </c>
      <c r="E17" s="7">
        <f>'Home specs &amp; Audit'!K17</f>
        <v>2231</v>
      </c>
      <c r="F17" s="7">
        <f>'Home specs &amp; Audit'!L17</f>
        <v>1</v>
      </c>
      <c r="G17" s="7"/>
      <c r="H17" s="7" t="s">
        <v>323</v>
      </c>
      <c r="I17" s="7" t="s">
        <v>766</v>
      </c>
      <c r="J17" s="7"/>
      <c r="K17" s="9" t="s">
        <v>113</v>
      </c>
      <c r="L17" s="7" t="s">
        <v>745</v>
      </c>
      <c r="M17" s="7" t="s">
        <v>6</v>
      </c>
      <c r="N17" s="277"/>
      <c r="O17" s="277"/>
      <c r="P17" s="277"/>
      <c r="Q17" s="277"/>
      <c r="R17" s="277"/>
      <c r="S17" s="277"/>
      <c r="T17" s="277"/>
      <c r="U17" s="277"/>
      <c r="V17" s="51">
        <v>123</v>
      </c>
      <c r="W17" s="51"/>
      <c r="X17" s="62">
        <v>2</v>
      </c>
      <c r="Y17" s="62">
        <v>0</v>
      </c>
      <c r="Z17" s="61" t="s">
        <v>374</v>
      </c>
      <c r="AA17" s="31">
        <v>1.65</v>
      </c>
      <c r="AB17" s="28"/>
      <c r="AC17" s="32"/>
      <c r="AD17" s="41" t="s">
        <v>375</v>
      </c>
      <c r="AE17" s="31">
        <v>1.85</v>
      </c>
      <c r="AF17" s="28"/>
      <c r="AG17" s="32"/>
      <c r="AH17" s="75"/>
      <c r="AI17" s="176"/>
      <c r="AJ17" s="80"/>
      <c r="AK17" s="269"/>
      <c r="AL17" s="75"/>
      <c r="AM17" s="176"/>
      <c r="AN17" s="80"/>
      <c r="AO17" s="75"/>
      <c r="AP17" s="176"/>
      <c r="AQ17" s="80"/>
      <c r="AR17" s="7">
        <v>3</v>
      </c>
      <c r="AS17" s="21" t="s">
        <v>835</v>
      </c>
      <c r="AT17" s="9" t="s">
        <v>610</v>
      </c>
    </row>
    <row r="18" spans="1:47" x14ac:dyDescent="0.25">
      <c r="A18" s="7">
        <v>17</v>
      </c>
      <c r="B18" s="7" t="s">
        <v>15</v>
      </c>
      <c r="C18" s="7">
        <v>40</v>
      </c>
      <c r="D18" s="7">
        <f>'Home specs &amp; Audit'!G18+'Home specs &amp; Audit'!H18</f>
        <v>2</v>
      </c>
      <c r="E18" s="7">
        <f>'Home specs &amp; Audit'!K18</f>
        <v>1456</v>
      </c>
      <c r="F18" s="7">
        <f>'Home specs &amp; Audit'!L18</f>
        <v>1</v>
      </c>
      <c r="G18" s="7"/>
      <c r="H18" s="7" t="s">
        <v>746</v>
      </c>
      <c r="I18" s="7" t="s">
        <v>756</v>
      </c>
      <c r="J18" s="7">
        <v>4500</v>
      </c>
      <c r="K18" s="9" t="s">
        <v>113</v>
      </c>
      <c r="L18" s="7" t="s">
        <v>745</v>
      </c>
      <c r="M18" s="7" t="s">
        <v>6</v>
      </c>
      <c r="N18" s="277"/>
      <c r="O18" s="277"/>
      <c r="P18" s="277"/>
      <c r="Q18" s="277"/>
      <c r="R18" s="277"/>
      <c r="S18" s="277"/>
      <c r="T18" s="277"/>
      <c r="U18" s="277"/>
      <c r="V18" s="51">
        <v>114</v>
      </c>
      <c r="W18" s="51"/>
      <c r="X18" s="62">
        <v>2</v>
      </c>
      <c r="Y18" s="62">
        <v>1</v>
      </c>
      <c r="Z18" s="61" t="s">
        <v>374</v>
      </c>
      <c r="AA18" s="31">
        <v>1.66</v>
      </c>
      <c r="AB18" s="28"/>
      <c r="AC18" s="32"/>
      <c r="AD18" s="41" t="s">
        <v>375</v>
      </c>
      <c r="AE18" s="31">
        <v>2.71</v>
      </c>
      <c r="AF18" s="28">
        <v>1.96</v>
      </c>
      <c r="AG18" s="32">
        <v>4</v>
      </c>
      <c r="AH18" s="75"/>
      <c r="AI18" s="176"/>
      <c r="AJ18" s="80"/>
      <c r="AK18" s="269"/>
      <c r="AL18" s="75"/>
      <c r="AM18" s="176"/>
      <c r="AN18" s="80"/>
      <c r="AO18" s="75"/>
      <c r="AP18" s="176"/>
      <c r="AQ18" s="80"/>
      <c r="AR18" s="7">
        <v>3</v>
      </c>
      <c r="AS18" s="21" t="s">
        <v>835</v>
      </c>
      <c r="AT18" s="7" t="s">
        <v>618</v>
      </c>
      <c r="AU18" s="5" t="s">
        <v>767</v>
      </c>
    </row>
    <row r="19" spans="1:47" x14ac:dyDescent="0.25">
      <c r="A19" s="7">
        <v>18</v>
      </c>
      <c r="B19" s="7" t="s">
        <v>16</v>
      </c>
      <c r="C19" s="7">
        <v>40</v>
      </c>
      <c r="D19" s="7">
        <f>'Home specs &amp; Audit'!G19+'Home specs &amp; Audit'!H19</f>
        <v>2</v>
      </c>
      <c r="E19" s="7">
        <f>'Home specs &amp; Audit'!K19</f>
        <v>1802</v>
      </c>
      <c r="F19" s="7">
        <f>'Home specs &amp; Audit'!L19</f>
        <v>1</v>
      </c>
      <c r="G19" s="7"/>
      <c r="H19" s="7" t="s">
        <v>323</v>
      </c>
      <c r="I19" s="7" t="s">
        <v>390</v>
      </c>
      <c r="J19" s="7"/>
      <c r="K19" s="9" t="s">
        <v>113</v>
      </c>
      <c r="L19" s="7" t="s">
        <v>745</v>
      </c>
      <c r="M19" s="7" t="s">
        <v>6</v>
      </c>
      <c r="N19" s="277"/>
      <c r="O19" s="277"/>
      <c r="P19" s="277"/>
      <c r="Q19" s="277"/>
      <c r="R19" s="277"/>
      <c r="S19" s="277"/>
      <c r="T19" s="277"/>
      <c r="U19" s="277"/>
      <c r="V19" s="51">
        <v>130</v>
      </c>
      <c r="W19" s="51"/>
      <c r="X19" s="62">
        <v>2</v>
      </c>
      <c r="Y19" s="62">
        <v>1</v>
      </c>
      <c r="Z19" s="61" t="s">
        <v>374</v>
      </c>
      <c r="AA19" s="31">
        <v>2.7</v>
      </c>
      <c r="AB19" s="28">
        <v>1.7</v>
      </c>
      <c r="AC19" s="32">
        <v>3</v>
      </c>
      <c r="AD19" s="41"/>
      <c r="AE19" s="31">
        <v>2.16</v>
      </c>
      <c r="AF19" s="28"/>
      <c r="AG19" s="32"/>
      <c r="AH19" s="75"/>
      <c r="AI19" s="176"/>
      <c r="AJ19" s="80"/>
      <c r="AK19" s="269"/>
      <c r="AL19" s="75"/>
      <c r="AM19" s="176"/>
      <c r="AN19" s="80"/>
      <c r="AO19" s="75"/>
      <c r="AP19" s="176"/>
      <c r="AQ19" s="80"/>
      <c r="AR19" s="9">
        <v>3</v>
      </c>
      <c r="AS19" s="22" t="s">
        <v>15</v>
      </c>
      <c r="AT19" s="9" t="s">
        <v>626</v>
      </c>
      <c r="AU19" s="5" t="s">
        <v>627</v>
      </c>
    </row>
    <row r="20" spans="1:47" x14ac:dyDescent="0.25">
      <c r="A20" s="7">
        <v>19</v>
      </c>
      <c r="B20" s="7" t="s">
        <v>15</v>
      </c>
      <c r="C20" s="7">
        <v>50</v>
      </c>
      <c r="D20" s="7">
        <f>'Home specs &amp; Audit'!G20+'Home specs &amp; Audit'!H20</f>
        <v>3</v>
      </c>
      <c r="E20" s="7">
        <f>'Home specs &amp; Audit'!K20</f>
        <v>2554</v>
      </c>
      <c r="F20" s="7">
        <f>'Home specs &amp; Audit'!L20</f>
        <v>1</v>
      </c>
      <c r="G20" s="7">
        <v>2009</v>
      </c>
      <c r="H20" s="7" t="s">
        <v>425</v>
      </c>
      <c r="I20" s="7" t="s">
        <v>769</v>
      </c>
      <c r="J20" s="7">
        <v>4500</v>
      </c>
      <c r="K20" s="9" t="s">
        <v>113</v>
      </c>
      <c r="L20" s="7" t="s">
        <v>745</v>
      </c>
      <c r="M20" s="10" t="s">
        <v>771</v>
      </c>
      <c r="N20" s="375">
        <v>41536</v>
      </c>
      <c r="O20" s="277">
        <v>80</v>
      </c>
      <c r="P20" s="277"/>
      <c r="Q20" s="277" t="s">
        <v>747</v>
      </c>
      <c r="R20" s="277" t="s">
        <v>912</v>
      </c>
      <c r="S20" s="277"/>
      <c r="T20" s="277" t="s">
        <v>113</v>
      </c>
      <c r="U20" s="277" t="s">
        <v>804</v>
      </c>
      <c r="V20" s="51">
        <v>115</v>
      </c>
      <c r="W20" s="51">
        <v>115</v>
      </c>
      <c r="X20" s="62">
        <v>2</v>
      </c>
      <c r="Y20" s="62">
        <v>1</v>
      </c>
      <c r="Z20" s="61" t="s">
        <v>374</v>
      </c>
      <c r="AA20" s="31">
        <v>1.62</v>
      </c>
      <c r="AB20" s="28"/>
      <c r="AC20" s="32"/>
      <c r="AD20" s="41" t="s">
        <v>375</v>
      </c>
      <c r="AE20" s="31">
        <v>2.64</v>
      </c>
      <c r="AF20" s="28">
        <v>1.67</v>
      </c>
      <c r="AG20" s="32">
        <v>3</v>
      </c>
      <c r="AH20" s="75"/>
      <c r="AI20" s="176"/>
      <c r="AJ20" s="80"/>
      <c r="AK20" s="269"/>
      <c r="AL20" s="75"/>
      <c r="AM20" s="176"/>
      <c r="AN20" s="80"/>
      <c r="AO20" s="75"/>
      <c r="AP20" s="176"/>
      <c r="AQ20" s="80"/>
      <c r="AR20" s="7">
        <v>3</v>
      </c>
      <c r="AS20" s="21" t="s">
        <v>835</v>
      </c>
      <c r="AT20" s="9" t="s">
        <v>610</v>
      </c>
      <c r="AU20" s="5" t="s">
        <v>773</v>
      </c>
    </row>
    <row r="21" spans="1:47" x14ac:dyDescent="0.25">
      <c r="A21" s="177">
        <v>20</v>
      </c>
      <c r="B21" s="177" t="s">
        <v>16</v>
      </c>
      <c r="C21" s="177">
        <v>55</v>
      </c>
      <c r="D21" s="177">
        <f>'Home specs &amp; Audit'!G21+'Home specs &amp; Audit'!H21</f>
        <v>2</v>
      </c>
      <c r="E21" s="177">
        <f>'Home specs &amp; Audit'!K21</f>
        <v>2015</v>
      </c>
      <c r="F21" s="177">
        <f>'Home specs &amp; Audit'!L21</f>
        <v>1</v>
      </c>
      <c r="G21" s="177"/>
      <c r="H21" s="177" t="s">
        <v>747</v>
      </c>
      <c r="I21" s="177" t="s">
        <v>768</v>
      </c>
      <c r="J21" s="177">
        <v>4500</v>
      </c>
      <c r="K21" s="177" t="s">
        <v>113</v>
      </c>
      <c r="L21" s="177" t="s">
        <v>745</v>
      </c>
      <c r="M21" s="177" t="s">
        <v>6</v>
      </c>
      <c r="N21" s="177"/>
      <c r="O21" s="177"/>
      <c r="P21" s="177"/>
      <c r="Q21" s="177"/>
      <c r="R21" s="177"/>
      <c r="S21" s="177"/>
      <c r="T21" s="177"/>
      <c r="U21" s="177"/>
      <c r="V21" s="177"/>
      <c r="W21" s="177"/>
      <c r="X21" s="177"/>
      <c r="Y21" s="177"/>
      <c r="Z21" s="177"/>
      <c r="AA21" s="177"/>
      <c r="AB21" s="177"/>
      <c r="AC21" s="177"/>
      <c r="AD21" s="177"/>
      <c r="AE21" s="177"/>
      <c r="AF21" s="177"/>
      <c r="AG21" s="177"/>
      <c r="AH21" s="178"/>
      <c r="AI21" s="186"/>
      <c r="AJ21" s="180"/>
      <c r="AK21" s="316"/>
      <c r="AL21" s="178"/>
      <c r="AM21" s="186"/>
      <c r="AN21" s="180"/>
      <c r="AO21" s="178"/>
      <c r="AP21" s="186"/>
      <c r="AQ21" s="180"/>
      <c r="AR21" s="177"/>
      <c r="AS21" s="290"/>
      <c r="AT21" s="177"/>
      <c r="AU21" s="182" t="s">
        <v>628</v>
      </c>
    </row>
    <row r="22" spans="1:47" x14ac:dyDescent="0.25">
      <c r="A22" s="7">
        <v>21</v>
      </c>
      <c r="B22" s="7" t="s">
        <v>16</v>
      </c>
      <c r="C22" s="7"/>
      <c r="D22" s="7">
        <f>'Home specs &amp; Audit'!G22+'Home specs &amp; Audit'!H22</f>
        <v>2</v>
      </c>
      <c r="E22" s="7">
        <f>'Home specs &amp; Audit'!K22</f>
        <v>1628</v>
      </c>
      <c r="F22" s="7">
        <f>'Home specs &amp; Audit'!L22</f>
        <v>1</v>
      </c>
      <c r="G22" s="7"/>
      <c r="H22" s="7" t="s">
        <v>747</v>
      </c>
      <c r="I22" s="284" t="s">
        <v>603</v>
      </c>
      <c r="J22" s="7"/>
      <c r="K22" s="9" t="s">
        <v>849</v>
      </c>
      <c r="L22" s="7" t="s">
        <v>745</v>
      </c>
      <c r="M22" s="7" t="s">
        <v>6</v>
      </c>
      <c r="N22" s="279"/>
      <c r="O22" s="277"/>
      <c r="P22" s="277"/>
      <c r="Q22" s="277"/>
      <c r="R22" s="277"/>
      <c r="S22" s="277"/>
      <c r="T22" s="277"/>
      <c r="U22" s="277"/>
      <c r="V22" s="51">
        <v>110</v>
      </c>
      <c r="W22" s="51"/>
      <c r="X22" s="62">
        <v>2</v>
      </c>
      <c r="Y22" s="62">
        <v>2</v>
      </c>
      <c r="Z22" s="61" t="s">
        <v>374</v>
      </c>
      <c r="AA22" s="31">
        <v>3.52</v>
      </c>
      <c r="AB22" s="28">
        <v>1.66</v>
      </c>
      <c r="AC22" s="32"/>
      <c r="AD22" s="41" t="s">
        <v>375</v>
      </c>
      <c r="AE22" s="31">
        <v>4.3</v>
      </c>
      <c r="AF22" s="27">
        <v>2</v>
      </c>
      <c r="AG22" s="32"/>
      <c r="AH22" s="75"/>
      <c r="AI22" s="176"/>
      <c r="AJ22" s="80"/>
      <c r="AK22" s="269"/>
      <c r="AL22" s="75"/>
      <c r="AM22" s="176"/>
      <c r="AN22" s="80"/>
      <c r="AO22" s="75"/>
      <c r="AP22" s="176"/>
      <c r="AQ22" s="80"/>
      <c r="AR22" s="7">
        <v>3</v>
      </c>
      <c r="AS22" s="21" t="s">
        <v>15</v>
      </c>
      <c r="AT22" s="9" t="s">
        <v>610</v>
      </c>
      <c r="AU22" s="5" t="s">
        <v>772</v>
      </c>
    </row>
    <row r="23" spans="1:47" x14ac:dyDescent="0.25">
      <c r="A23" s="7">
        <v>22</v>
      </c>
      <c r="B23" s="7" t="s">
        <v>16</v>
      </c>
      <c r="C23" s="7">
        <v>50</v>
      </c>
      <c r="D23" s="7">
        <f>'Home specs &amp; Audit'!G23+'Home specs &amp; Audit'!H23</f>
        <v>2</v>
      </c>
      <c r="E23" s="7">
        <f>'Home specs &amp; Audit'!K23</f>
        <v>1743</v>
      </c>
      <c r="F23" s="7">
        <f>'Home specs &amp; Audit'!L23</f>
        <v>1</v>
      </c>
      <c r="G23" s="7"/>
      <c r="H23" s="7" t="s">
        <v>323</v>
      </c>
      <c r="I23" s="7" t="s">
        <v>774</v>
      </c>
      <c r="J23" s="7"/>
      <c r="K23" s="9" t="s">
        <v>113</v>
      </c>
      <c r="L23" s="7" t="s">
        <v>745</v>
      </c>
      <c r="M23" s="7" t="s">
        <v>6</v>
      </c>
      <c r="N23" s="277"/>
      <c r="O23" s="277"/>
      <c r="P23" s="277"/>
      <c r="Q23" s="277"/>
      <c r="R23" s="277"/>
      <c r="S23" s="277"/>
      <c r="T23" s="277"/>
      <c r="U23" s="277"/>
      <c r="V23" s="51">
        <v>111.4</v>
      </c>
      <c r="W23" s="51"/>
      <c r="X23" s="62">
        <v>2</v>
      </c>
      <c r="Y23" s="62">
        <v>0</v>
      </c>
      <c r="Z23" s="61" t="s">
        <v>374</v>
      </c>
      <c r="AA23" s="31">
        <v>3.1</v>
      </c>
      <c r="AB23" s="28"/>
      <c r="AC23" s="32"/>
      <c r="AD23" s="41"/>
      <c r="AE23" s="31">
        <v>2.5</v>
      </c>
      <c r="AF23" s="28"/>
      <c r="AG23" s="32"/>
      <c r="AH23" s="75"/>
      <c r="AI23" s="176"/>
      <c r="AJ23" s="80"/>
      <c r="AK23" s="269"/>
      <c r="AL23" s="75"/>
      <c r="AM23" s="176"/>
      <c r="AN23" s="80"/>
      <c r="AO23" s="75"/>
      <c r="AP23" s="176"/>
      <c r="AQ23" s="80"/>
      <c r="AR23" s="7">
        <v>5</v>
      </c>
      <c r="AS23" s="21" t="s">
        <v>15</v>
      </c>
      <c r="AT23" s="7" t="s">
        <v>616</v>
      </c>
      <c r="AU23" s="5" t="s">
        <v>629</v>
      </c>
    </row>
    <row r="24" spans="1:47" x14ac:dyDescent="0.25">
      <c r="A24" s="7">
        <v>23</v>
      </c>
      <c r="B24" s="7" t="s">
        <v>16</v>
      </c>
      <c r="C24" s="7">
        <v>50</v>
      </c>
      <c r="D24" s="7">
        <f>'Home specs &amp; Audit'!G24+'Home specs &amp; Audit'!H24</f>
        <v>3</v>
      </c>
      <c r="E24" s="7">
        <f>'Home specs &amp; Audit'!K24</f>
        <v>1946</v>
      </c>
      <c r="F24" s="7">
        <f>'Home specs &amp; Audit'!L24</f>
        <v>1</v>
      </c>
      <c r="G24" s="7"/>
      <c r="H24" s="7" t="s">
        <v>323</v>
      </c>
      <c r="I24" s="7" t="s">
        <v>775</v>
      </c>
      <c r="J24" s="7">
        <v>4500</v>
      </c>
      <c r="K24" s="9" t="s">
        <v>113</v>
      </c>
      <c r="L24" s="7" t="s">
        <v>745</v>
      </c>
      <c r="M24" s="7" t="s">
        <v>6</v>
      </c>
      <c r="N24" s="277"/>
      <c r="O24" s="277"/>
      <c r="P24" s="277"/>
      <c r="Q24" s="277"/>
      <c r="R24" s="277"/>
      <c r="S24" s="277"/>
      <c r="T24" s="277"/>
      <c r="U24" s="277"/>
      <c r="V24" s="51">
        <v>128</v>
      </c>
      <c r="W24" s="51"/>
      <c r="X24" s="62">
        <v>2</v>
      </c>
      <c r="Y24" s="62">
        <v>0</v>
      </c>
      <c r="Z24" s="61" t="s">
        <v>374</v>
      </c>
      <c r="AA24" s="31">
        <v>0.99</v>
      </c>
      <c r="AB24" s="28"/>
      <c r="AC24" s="32"/>
      <c r="AD24" s="41" t="s">
        <v>375</v>
      </c>
      <c r="AE24" s="31">
        <v>1.27</v>
      </c>
      <c r="AF24" s="28"/>
      <c r="AG24" s="32"/>
      <c r="AH24" s="75"/>
      <c r="AI24" s="176"/>
      <c r="AJ24" s="80"/>
      <c r="AK24" s="269"/>
      <c r="AL24" s="75"/>
      <c r="AM24" s="176"/>
      <c r="AN24" s="80"/>
      <c r="AO24" s="75"/>
      <c r="AP24" s="176"/>
      <c r="AQ24" s="80"/>
      <c r="AR24" s="7">
        <v>0</v>
      </c>
      <c r="AS24" s="21" t="s">
        <v>16</v>
      </c>
      <c r="AT24" s="7" t="s">
        <v>297</v>
      </c>
      <c r="AU24" s="5" t="s">
        <v>630</v>
      </c>
    </row>
    <row r="25" spans="1:47" x14ac:dyDescent="0.25">
      <c r="A25" s="7">
        <v>24</v>
      </c>
      <c r="B25" s="7" t="s">
        <v>16</v>
      </c>
      <c r="C25" s="7">
        <v>40</v>
      </c>
      <c r="D25" s="7">
        <f>'Home specs &amp; Audit'!G25+'Home specs &amp; Audit'!H25</f>
        <v>3</v>
      </c>
      <c r="E25" s="7">
        <f>'Home specs &amp; Audit'!K25</f>
        <v>1978</v>
      </c>
      <c r="F25" s="7">
        <f>'Home specs &amp; Audit'!L25</f>
        <v>2</v>
      </c>
      <c r="G25" s="7"/>
      <c r="H25" s="7" t="s">
        <v>778</v>
      </c>
      <c r="I25" s="7" t="s">
        <v>779</v>
      </c>
      <c r="J25" s="7">
        <v>4500</v>
      </c>
      <c r="K25" s="9" t="s">
        <v>113</v>
      </c>
      <c r="L25" s="7" t="s">
        <v>745</v>
      </c>
      <c r="M25" s="7" t="s">
        <v>6</v>
      </c>
      <c r="N25" s="282">
        <v>41674</v>
      </c>
      <c r="O25" s="277">
        <v>40</v>
      </c>
      <c r="P25" s="277"/>
      <c r="Q25" s="277" t="s">
        <v>318</v>
      </c>
      <c r="R25" s="277">
        <v>153326464</v>
      </c>
      <c r="S25" s="277"/>
      <c r="T25" s="277" t="s">
        <v>113</v>
      </c>
      <c r="U25" s="277" t="s">
        <v>745</v>
      </c>
      <c r="V25" s="51">
        <v>132</v>
      </c>
      <c r="W25" s="51"/>
      <c r="X25" s="62">
        <v>2</v>
      </c>
      <c r="Y25" s="62">
        <v>0</v>
      </c>
      <c r="Z25" s="61" t="s">
        <v>374</v>
      </c>
      <c r="AA25" s="31">
        <v>2.4300000000000002</v>
      </c>
      <c r="AB25" s="28"/>
      <c r="AC25" s="32"/>
      <c r="AD25" s="41" t="s">
        <v>375</v>
      </c>
      <c r="AE25" s="31">
        <v>1.2</v>
      </c>
      <c r="AF25" s="28"/>
      <c r="AG25" s="32"/>
      <c r="AH25" s="75"/>
      <c r="AI25" s="176"/>
      <c r="AJ25" s="80"/>
      <c r="AK25" s="269"/>
      <c r="AL25" s="75"/>
      <c r="AM25" s="176"/>
      <c r="AN25" s="80"/>
      <c r="AO25" s="75"/>
      <c r="AP25" s="176"/>
      <c r="AQ25" s="80"/>
      <c r="AR25" s="7">
        <v>3</v>
      </c>
      <c r="AS25" s="21" t="s">
        <v>15</v>
      </c>
      <c r="AT25" s="9" t="s">
        <v>610</v>
      </c>
      <c r="AU25" s="5" t="s">
        <v>631</v>
      </c>
    </row>
    <row r="26" spans="1:47" x14ac:dyDescent="0.25">
      <c r="A26" s="7">
        <v>25</v>
      </c>
      <c r="B26" s="7" t="s">
        <v>16</v>
      </c>
      <c r="C26" s="7">
        <v>40</v>
      </c>
      <c r="D26" s="7">
        <f>'Home specs &amp; Audit'!G26+'Home specs &amp; Audit'!H26</f>
        <v>2</v>
      </c>
      <c r="E26" s="7">
        <f>'Home specs &amp; Audit'!K26</f>
        <v>1788</v>
      </c>
      <c r="F26" s="7">
        <f>'Home specs &amp; Audit'!L26</f>
        <v>1</v>
      </c>
      <c r="G26" s="7"/>
      <c r="H26" s="7" t="s">
        <v>747</v>
      </c>
      <c r="I26" s="7" t="s">
        <v>781</v>
      </c>
      <c r="J26" s="7"/>
      <c r="K26" s="9" t="s">
        <v>113</v>
      </c>
      <c r="L26" s="7" t="s">
        <v>745</v>
      </c>
      <c r="M26" s="7" t="s">
        <v>6</v>
      </c>
      <c r="N26" s="277"/>
      <c r="O26" s="277"/>
      <c r="P26" s="277"/>
      <c r="Q26" s="277"/>
      <c r="R26" s="277"/>
      <c r="S26" s="277"/>
      <c r="T26" s="277"/>
      <c r="U26" s="277"/>
      <c r="V26" s="51">
        <v>109</v>
      </c>
      <c r="W26" s="51"/>
      <c r="X26" s="62">
        <v>2</v>
      </c>
      <c r="Y26" s="62">
        <v>0</v>
      </c>
      <c r="Z26" s="61" t="s">
        <v>374</v>
      </c>
      <c r="AA26" s="31">
        <v>2.08</v>
      </c>
      <c r="AB26" s="28"/>
      <c r="AC26" s="32"/>
      <c r="AD26" s="41" t="s">
        <v>375</v>
      </c>
      <c r="AE26" s="31">
        <v>2.08</v>
      </c>
      <c r="AF26" s="28"/>
      <c r="AG26" s="32"/>
      <c r="AH26" s="75"/>
      <c r="AI26" s="176"/>
      <c r="AJ26" s="80"/>
      <c r="AK26" s="269"/>
      <c r="AL26" s="75"/>
      <c r="AM26" s="176"/>
      <c r="AN26" s="80"/>
      <c r="AO26" s="75"/>
      <c r="AP26" s="176"/>
      <c r="AQ26" s="80"/>
      <c r="AR26" s="9">
        <v>3</v>
      </c>
      <c r="AS26" s="22" t="s">
        <v>15</v>
      </c>
      <c r="AT26" s="9" t="s">
        <v>615</v>
      </c>
    </row>
    <row r="27" spans="1:47" x14ac:dyDescent="0.25">
      <c r="A27" s="7">
        <v>26</v>
      </c>
      <c r="B27" s="7" t="s">
        <v>15</v>
      </c>
      <c r="C27" s="7">
        <v>55</v>
      </c>
      <c r="D27" s="7">
        <v>5</v>
      </c>
      <c r="E27" s="7">
        <f>'Home specs &amp; Audit'!K27</f>
        <v>1502</v>
      </c>
      <c r="F27" s="7">
        <f>'Home specs &amp; Audit'!L27</f>
        <v>1</v>
      </c>
      <c r="G27" s="7"/>
      <c r="H27" s="7" t="s">
        <v>747</v>
      </c>
      <c r="I27" s="7" t="s">
        <v>782</v>
      </c>
      <c r="J27" s="7">
        <v>3500</v>
      </c>
      <c r="K27" s="9" t="s">
        <v>113</v>
      </c>
      <c r="L27" s="7" t="s">
        <v>745</v>
      </c>
      <c r="M27" s="7" t="s">
        <v>6</v>
      </c>
      <c r="N27" s="373">
        <v>41529</v>
      </c>
      <c r="O27" s="277">
        <v>80</v>
      </c>
      <c r="P27" s="277"/>
      <c r="Q27" s="277" t="s">
        <v>747</v>
      </c>
      <c r="R27" s="277" t="s">
        <v>912</v>
      </c>
      <c r="S27" s="277"/>
      <c r="T27" s="277" t="s">
        <v>113</v>
      </c>
      <c r="U27" s="277" t="s">
        <v>804</v>
      </c>
      <c r="V27" s="51">
        <v>125</v>
      </c>
      <c r="W27" s="51">
        <v>124</v>
      </c>
      <c r="X27" s="62">
        <v>2</v>
      </c>
      <c r="Y27" s="62">
        <v>1</v>
      </c>
      <c r="Z27" s="61" t="s">
        <v>374</v>
      </c>
      <c r="AA27" s="31">
        <v>1.75</v>
      </c>
      <c r="AB27" s="28"/>
      <c r="AC27" s="32"/>
      <c r="AD27" s="41" t="s">
        <v>375</v>
      </c>
      <c r="AE27" s="31">
        <v>3.12</v>
      </c>
      <c r="AF27" s="28">
        <v>2</v>
      </c>
      <c r="AG27" s="32">
        <v>1</v>
      </c>
      <c r="AH27" s="75"/>
      <c r="AI27" s="176"/>
      <c r="AJ27" s="80"/>
      <c r="AK27" s="269"/>
      <c r="AL27" s="75"/>
      <c r="AM27" s="176"/>
      <c r="AN27" s="80"/>
      <c r="AO27" s="75"/>
      <c r="AP27" s="176"/>
      <c r="AQ27" s="80"/>
      <c r="AR27" s="7">
        <v>5</v>
      </c>
      <c r="AS27" s="21" t="s">
        <v>15</v>
      </c>
      <c r="AT27" s="7" t="s">
        <v>616</v>
      </c>
      <c r="AU27" s="187" t="s">
        <v>783</v>
      </c>
    </row>
    <row r="28" spans="1:47" x14ac:dyDescent="0.25">
      <c r="A28" s="7">
        <v>27</v>
      </c>
      <c r="B28" s="7" t="s">
        <v>16</v>
      </c>
      <c r="C28" s="7">
        <v>40</v>
      </c>
      <c r="D28" s="7">
        <f>'Home specs &amp; Audit'!G28+'Home specs &amp; Audit'!H28</f>
        <v>2</v>
      </c>
      <c r="E28" s="7">
        <f>'Home specs &amp; Audit'!K28</f>
        <v>2050</v>
      </c>
      <c r="F28" s="7">
        <f>'Home specs &amp; Audit'!L28</f>
        <v>1</v>
      </c>
      <c r="G28" s="7"/>
      <c r="H28" s="7" t="s">
        <v>746</v>
      </c>
      <c r="I28" s="7" t="s">
        <v>757</v>
      </c>
      <c r="J28" s="7">
        <v>4500</v>
      </c>
      <c r="K28" s="9" t="s">
        <v>113</v>
      </c>
      <c r="L28" s="7" t="s">
        <v>745</v>
      </c>
      <c r="M28" s="7" t="s">
        <v>6</v>
      </c>
      <c r="N28" s="277"/>
      <c r="O28" s="277"/>
      <c r="P28" s="277"/>
      <c r="Q28" s="277"/>
      <c r="R28" s="277"/>
      <c r="S28" s="277"/>
      <c r="T28" s="277"/>
      <c r="U28" s="277"/>
      <c r="V28" s="51">
        <v>120</v>
      </c>
      <c r="W28" s="51"/>
      <c r="X28" s="62">
        <v>2</v>
      </c>
      <c r="Y28" s="62">
        <v>0</v>
      </c>
      <c r="Z28" s="61" t="s">
        <v>374</v>
      </c>
      <c r="AA28" s="31">
        <v>2.1800000000000002</v>
      </c>
      <c r="AB28" s="28"/>
      <c r="AC28" s="32"/>
      <c r="AD28" s="41" t="s">
        <v>381</v>
      </c>
      <c r="AE28" s="31">
        <v>2.2799999999999998</v>
      </c>
      <c r="AF28" s="28"/>
      <c r="AG28" s="32"/>
      <c r="AH28" s="75"/>
      <c r="AI28" s="176"/>
      <c r="AJ28" s="80"/>
      <c r="AK28" s="269"/>
      <c r="AL28" s="75"/>
      <c r="AM28" s="176"/>
      <c r="AN28" s="80"/>
      <c r="AO28" s="75"/>
      <c r="AP28" s="176"/>
      <c r="AQ28" s="80"/>
      <c r="AR28" s="7">
        <v>3</v>
      </c>
      <c r="AS28" s="21" t="s">
        <v>15</v>
      </c>
      <c r="AT28" s="9" t="s">
        <v>610</v>
      </c>
    </row>
    <row r="29" spans="1:47" x14ac:dyDescent="0.25">
      <c r="A29" s="7">
        <v>28</v>
      </c>
      <c r="B29" s="7" t="s">
        <v>16</v>
      </c>
      <c r="C29" s="7">
        <v>50</v>
      </c>
      <c r="D29" s="7">
        <f>'Home specs &amp; Audit'!G29+'Home specs &amp; Audit'!H29</f>
        <v>2</v>
      </c>
      <c r="E29" s="7">
        <f>'Home specs &amp; Audit'!K29</f>
        <v>2622</v>
      </c>
      <c r="F29" s="7">
        <f>'Home specs &amp; Audit'!L29</f>
        <v>1</v>
      </c>
      <c r="G29" s="7"/>
      <c r="H29" s="7" t="s">
        <v>323</v>
      </c>
      <c r="I29" s="7" t="s">
        <v>785</v>
      </c>
      <c r="J29" s="7">
        <v>4500</v>
      </c>
      <c r="K29" s="9" t="s">
        <v>113</v>
      </c>
      <c r="L29" s="7" t="s">
        <v>745</v>
      </c>
      <c r="M29" s="7" t="s">
        <v>6</v>
      </c>
      <c r="N29" s="277"/>
      <c r="O29" s="277"/>
      <c r="P29" s="277"/>
      <c r="Q29" s="277"/>
      <c r="R29" s="277"/>
      <c r="S29" s="277"/>
      <c r="T29" s="277"/>
      <c r="U29" s="277"/>
      <c r="V29" s="51">
        <v>120</v>
      </c>
      <c r="W29" s="51"/>
      <c r="X29" s="62">
        <v>3</v>
      </c>
      <c r="Y29" s="62">
        <v>1</v>
      </c>
      <c r="Z29" s="61" t="s">
        <v>374</v>
      </c>
      <c r="AA29" s="31">
        <v>2.33</v>
      </c>
      <c r="AB29" s="28">
        <v>2</v>
      </c>
      <c r="AC29" s="32">
        <v>2</v>
      </c>
      <c r="AD29" s="41" t="s">
        <v>632</v>
      </c>
      <c r="AE29" s="31">
        <v>2.3199999999999998</v>
      </c>
      <c r="AF29" s="28"/>
      <c r="AG29" s="32"/>
      <c r="AH29" s="75" t="s">
        <v>375</v>
      </c>
      <c r="AI29" s="176">
        <v>2.2400000000000002</v>
      </c>
      <c r="AJ29" s="80"/>
      <c r="AK29" s="269"/>
      <c r="AL29" s="75"/>
      <c r="AM29" s="176"/>
      <c r="AN29" s="80"/>
      <c r="AO29" s="75"/>
      <c r="AP29" s="176"/>
      <c r="AQ29" s="80"/>
      <c r="AR29" s="9">
        <v>3</v>
      </c>
      <c r="AS29" s="22" t="s">
        <v>15</v>
      </c>
      <c r="AT29" s="9" t="s">
        <v>615</v>
      </c>
      <c r="AU29" s="5" t="s">
        <v>786</v>
      </c>
    </row>
    <row r="30" spans="1:47" x14ac:dyDescent="0.25">
      <c r="A30" s="7">
        <v>29</v>
      </c>
      <c r="B30" s="7" t="s">
        <v>16</v>
      </c>
      <c r="C30" s="7">
        <v>40</v>
      </c>
      <c r="D30" s="7">
        <f>'Home specs &amp; Audit'!G30+'Home specs &amp; Audit'!H30</f>
        <v>2</v>
      </c>
      <c r="E30" s="7">
        <f>'Home specs &amp; Audit'!K30</f>
        <v>1215</v>
      </c>
      <c r="F30" s="7">
        <f>'Home specs &amp; Audit'!L30</f>
        <v>1</v>
      </c>
      <c r="G30" s="7"/>
      <c r="H30" s="7" t="s">
        <v>425</v>
      </c>
      <c r="I30" s="7" t="s">
        <v>787</v>
      </c>
      <c r="J30" s="7">
        <v>4500</v>
      </c>
      <c r="K30" s="9" t="s">
        <v>113</v>
      </c>
      <c r="L30" s="7" t="s">
        <v>745</v>
      </c>
      <c r="M30" s="7" t="s">
        <v>6</v>
      </c>
      <c r="N30" s="277"/>
      <c r="O30" s="277"/>
      <c r="P30" s="277"/>
      <c r="Q30" s="277"/>
      <c r="R30" s="277"/>
      <c r="S30" s="277"/>
      <c r="T30" s="277"/>
      <c r="U30" s="277"/>
      <c r="V30" s="51">
        <v>122.3</v>
      </c>
      <c r="W30" s="51"/>
      <c r="X30" s="62">
        <v>2</v>
      </c>
      <c r="Y30" s="62">
        <v>2</v>
      </c>
      <c r="Z30" s="61" t="s">
        <v>374</v>
      </c>
      <c r="AA30" s="31">
        <v>2.2999999999999998</v>
      </c>
      <c r="AB30" s="28">
        <v>2</v>
      </c>
      <c r="AC30" s="32">
        <v>4</v>
      </c>
      <c r="AD30" s="41" t="s">
        <v>375</v>
      </c>
      <c r="AE30" s="31">
        <v>2.2999999999999998</v>
      </c>
      <c r="AF30" s="28">
        <v>1.93</v>
      </c>
      <c r="AG30" s="32">
        <v>4</v>
      </c>
      <c r="AH30" s="75"/>
      <c r="AI30" s="176"/>
      <c r="AJ30" s="80"/>
      <c r="AK30" s="269"/>
      <c r="AL30" s="75"/>
      <c r="AM30" s="176"/>
      <c r="AN30" s="80"/>
      <c r="AO30" s="75"/>
      <c r="AP30" s="176"/>
      <c r="AQ30" s="80"/>
      <c r="AR30" s="7">
        <v>5</v>
      </c>
      <c r="AS30" s="21" t="s">
        <v>15</v>
      </c>
      <c r="AT30" s="7" t="s">
        <v>616</v>
      </c>
      <c r="AU30" s="5" t="s">
        <v>788</v>
      </c>
    </row>
    <row r="31" spans="1:47" x14ac:dyDescent="0.25">
      <c r="A31" s="7">
        <v>30</v>
      </c>
      <c r="B31" s="7" t="s">
        <v>16</v>
      </c>
      <c r="C31" s="7">
        <v>40</v>
      </c>
      <c r="D31" s="7">
        <f>'Home specs &amp; Audit'!G31+'Home specs &amp; Audit'!H31</f>
        <v>3</v>
      </c>
      <c r="E31" s="7">
        <f>'Home specs &amp; Audit'!K31</f>
        <v>1819</v>
      </c>
      <c r="F31" s="7">
        <f>'Home specs &amp; Audit'!L31</f>
        <v>1</v>
      </c>
      <c r="G31" s="7"/>
      <c r="H31" s="7" t="s">
        <v>748</v>
      </c>
      <c r="I31" s="7" t="s">
        <v>789</v>
      </c>
      <c r="J31" s="7">
        <v>4500</v>
      </c>
      <c r="K31" s="9" t="s">
        <v>113</v>
      </c>
      <c r="L31" s="7" t="s">
        <v>745</v>
      </c>
      <c r="M31" s="7" t="s">
        <v>6</v>
      </c>
      <c r="N31" s="375">
        <v>41526</v>
      </c>
      <c r="O31" s="277">
        <v>80</v>
      </c>
      <c r="P31" s="277"/>
      <c r="Q31" s="277" t="s">
        <v>747</v>
      </c>
      <c r="R31" s="277" t="s">
        <v>912</v>
      </c>
      <c r="S31" s="277"/>
      <c r="T31" s="277" t="s">
        <v>113</v>
      </c>
      <c r="U31" s="277" t="s">
        <v>804</v>
      </c>
      <c r="V31" s="51">
        <v>119</v>
      </c>
      <c r="W31" s="51">
        <v>125</v>
      </c>
      <c r="X31" s="62">
        <v>2</v>
      </c>
      <c r="Y31" s="62">
        <v>1</v>
      </c>
      <c r="Z31" s="61" t="s">
        <v>374</v>
      </c>
      <c r="AA31" s="31">
        <v>1.7</v>
      </c>
      <c r="AB31" s="28"/>
      <c r="AC31" s="32"/>
      <c r="AD31" s="41" t="s">
        <v>375</v>
      </c>
      <c r="AE31" s="31">
        <v>4.4000000000000004</v>
      </c>
      <c r="AF31" s="28">
        <v>2.1</v>
      </c>
      <c r="AG31" s="32">
        <v>2</v>
      </c>
      <c r="AH31" s="75"/>
      <c r="AI31" s="176"/>
      <c r="AJ31" s="80"/>
      <c r="AK31" s="269"/>
      <c r="AL31" s="75"/>
      <c r="AM31" s="176"/>
      <c r="AN31" s="80"/>
      <c r="AO31" s="75"/>
      <c r="AP31" s="176"/>
      <c r="AQ31" s="80"/>
      <c r="AR31" s="9">
        <v>3</v>
      </c>
      <c r="AS31" s="22" t="s">
        <v>15</v>
      </c>
      <c r="AT31" s="9" t="s">
        <v>615</v>
      </c>
      <c r="AU31" s="5" t="s">
        <v>790</v>
      </c>
    </row>
    <row r="32" spans="1:47" x14ac:dyDescent="0.25">
      <c r="A32" s="38">
        <v>31</v>
      </c>
      <c r="B32" s="38" t="s">
        <v>16</v>
      </c>
      <c r="C32" s="38">
        <v>40</v>
      </c>
      <c r="D32" s="7">
        <f>'Home specs &amp; Audit'!G32+'Home specs &amp; Audit'!H32</f>
        <v>2</v>
      </c>
      <c r="E32" s="7">
        <f>'Home specs &amp; Audit'!K32</f>
        <v>1474</v>
      </c>
      <c r="F32" s="7">
        <f>'Home specs &amp; Audit'!L32</f>
        <v>1</v>
      </c>
      <c r="G32" s="38"/>
      <c r="H32" s="38" t="s">
        <v>425</v>
      </c>
      <c r="I32" s="38" t="s">
        <v>791</v>
      </c>
      <c r="J32" s="38" t="s">
        <v>792</v>
      </c>
      <c r="K32" s="37" t="s">
        <v>113</v>
      </c>
      <c r="L32" s="38"/>
      <c r="M32" s="38" t="s">
        <v>6</v>
      </c>
      <c r="N32" s="278"/>
      <c r="O32" s="278"/>
      <c r="P32" s="278"/>
      <c r="Q32" s="278"/>
      <c r="R32" s="278"/>
      <c r="S32" s="278"/>
      <c r="T32" s="278"/>
      <c r="U32" s="278"/>
      <c r="V32" s="95">
        <v>126.4</v>
      </c>
      <c r="W32" s="95"/>
      <c r="X32" s="139">
        <v>3</v>
      </c>
      <c r="Y32" s="139">
        <v>1</v>
      </c>
      <c r="Z32" s="140" t="s">
        <v>374</v>
      </c>
      <c r="AA32" s="141">
        <v>2.12</v>
      </c>
      <c r="AB32" s="96"/>
      <c r="AC32" s="95"/>
      <c r="AD32" s="140" t="s">
        <v>374</v>
      </c>
      <c r="AE32" s="141">
        <v>1.88</v>
      </c>
      <c r="AF32" s="96"/>
      <c r="AG32" s="95"/>
      <c r="AH32" s="142" t="s">
        <v>375</v>
      </c>
      <c r="AI32" s="188">
        <v>2.64</v>
      </c>
      <c r="AJ32" s="143">
        <v>1.72</v>
      </c>
      <c r="AK32" s="268">
        <v>3</v>
      </c>
      <c r="AL32" s="142"/>
      <c r="AM32" s="188"/>
      <c r="AN32" s="143"/>
      <c r="AO32" s="142"/>
      <c r="AP32" s="188"/>
      <c r="AQ32" s="143"/>
      <c r="AR32" s="189">
        <v>3</v>
      </c>
      <c r="AS32" s="291" t="s">
        <v>15</v>
      </c>
      <c r="AT32" s="189" t="s">
        <v>615</v>
      </c>
      <c r="AU32" s="190" t="s">
        <v>633</v>
      </c>
    </row>
    <row r="33" spans="1:47" x14ac:dyDescent="0.25">
      <c r="A33" s="177">
        <v>32</v>
      </c>
      <c r="B33" s="177" t="s">
        <v>16</v>
      </c>
      <c r="C33" s="177">
        <v>30</v>
      </c>
      <c r="D33" s="177">
        <f>'Home specs &amp; Audit'!G33+'Home specs &amp; Audit'!H33</f>
        <v>6</v>
      </c>
      <c r="E33" s="177">
        <f>'Home specs &amp; Audit'!K33</f>
        <v>2004</v>
      </c>
      <c r="F33" s="177">
        <f>'Home specs &amp; Audit'!L33</f>
        <v>1</v>
      </c>
      <c r="G33" s="177"/>
      <c r="H33" s="177" t="s">
        <v>425</v>
      </c>
      <c r="I33" s="177" t="s">
        <v>793</v>
      </c>
      <c r="J33" s="177"/>
      <c r="K33" s="177" t="s">
        <v>849</v>
      </c>
      <c r="L33" s="177" t="s">
        <v>745</v>
      </c>
      <c r="M33" s="177" t="s">
        <v>6</v>
      </c>
      <c r="N33" s="177" t="s">
        <v>794</v>
      </c>
      <c r="O33" s="177">
        <v>50</v>
      </c>
      <c r="P33" s="177"/>
      <c r="Q33" s="177" t="s">
        <v>323</v>
      </c>
      <c r="R33" s="177" t="s">
        <v>795</v>
      </c>
      <c r="S33" s="177"/>
      <c r="T33" s="177" t="s">
        <v>113</v>
      </c>
      <c r="U33" s="177" t="s">
        <v>745</v>
      </c>
      <c r="V33" s="177"/>
      <c r="W33" s="177"/>
      <c r="X33" s="177"/>
      <c r="Y33" s="177"/>
      <c r="Z33" s="177"/>
      <c r="AA33" s="177"/>
      <c r="AB33" s="177"/>
      <c r="AC33" s="177"/>
      <c r="AD33" s="177"/>
      <c r="AE33" s="177"/>
      <c r="AF33" s="177"/>
      <c r="AG33" s="177"/>
      <c r="AH33" s="178"/>
      <c r="AI33" s="186"/>
      <c r="AJ33" s="180"/>
      <c r="AK33" s="316"/>
      <c r="AL33" s="178"/>
      <c r="AM33" s="186"/>
      <c r="AN33" s="180"/>
      <c r="AO33" s="178"/>
      <c r="AP33" s="186"/>
      <c r="AQ33" s="180"/>
      <c r="AR33" s="177"/>
      <c r="AS33" s="290"/>
      <c r="AT33" s="177"/>
      <c r="AU33" s="182" t="s">
        <v>628</v>
      </c>
    </row>
    <row r="34" spans="1:47" x14ac:dyDescent="0.25">
      <c r="A34" s="9">
        <v>33</v>
      </c>
      <c r="B34" s="9" t="s">
        <v>16</v>
      </c>
      <c r="C34" s="9">
        <v>38</v>
      </c>
      <c r="D34" s="7">
        <f>'Home specs &amp; Audit'!G34+'Home specs &amp; Audit'!H34</f>
        <v>3</v>
      </c>
      <c r="E34" s="7">
        <f>'Home specs &amp; Audit'!K34</f>
        <v>1752</v>
      </c>
      <c r="F34" s="7">
        <f>'Home specs &amp; Audit'!L34</f>
        <v>1</v>
      </c>
      <c r="G34" s="9"/>
      <c r="H34" s="9" t="s">
        <v>425</v>
      </c>
      <c r="I34" s="9" t="s">
        <v>796</v>
      </c>
      <c r="J34" s="9"/>
      <c r="K34" s="9" t="s">
        <v>113</v>
      </c>
      <c r="L34" s="9" t="s">
        <v>745</v>
      </c>
      <c r="M34" s="9" t="s">
        <v>6</v>
      </c>
      <c r="N34" s="277"/>
      <c r="O34" s="277"/>
      <c r="P34" s="277"/>
      <c r="Q34" s="277"/>
      <c r="R34" s="277"/>
      <c r="S34" s="277"/>
      <c r="T34" s="277"/>
      <c r="U34" s="277"/>
      <c r="V34" s="32">
        <v>134</v>
      </c>
      <c r="W34" s="32"/>
      <c r="X34" s="63">
        <v>2</v>
      </c>
      <c r="Y34" s="63">
        <v>1</v>
      </c>
      <c r="Z34" s="41" t="s">
        <v>374</v>
      </c>
      <c r="AA34" s="31">
        <v>2.7</v>
      </c>
      <c r="AB34" s="28">
        <v>1.87</v>
      </c>
      <c r="AC34" s="32">
        <v>2</v>
      </c>
      <c r="AD34" s="41" t="s">
        <v>381</v>
      </c>
      <c r="AE34" s="31">
        <v>2.1</v>
      </c>
      <c r="AF34" s="28"/>
      <c r="AG34" s="32"/>
      <c r="AH34" s="75"/>
      <c r="AI34" s="176"/>
      <c r="AJ34" s="80"/>
      <c r="AK34" s="269"/>
      <c r="AL34" s="75"/>
      <c r="AM34" s="176"/>
      <c r="AN34" s="80"/>
      <c r="AO34" s="75"/>
      <c r="AP34" s="176"/>
      <c r="AQ34" s="80"/>
      <c r="AR34" s="9">
        <v>3</v>
      </c>
      <c r="AS34" s="22" t="s">
        <v>15</v>
      </c>
      <c r="AT34" s="9" t="s">
        <v>615</v>
      </c>
      <c r="AU34" s="5" t="s">
        <v>634</v>
      </c>
    </row>
    <row r="35" spans="1:47" x14ac:dyDescent="0.25">
      <c r="A35" s="9">
        <v>34</v>
      </c>
      <c r="B35" s="9" t="s">
        <v>16</v>
      </c>
      <c r="C35" s="9">
        <v>40</v>
      </c>
      <c r="D35" s="7">
        <f>'Home specs &amp; Audit'!G35+'Home specs &amp; Audit'!H35</f>
        <v>2</v>
      </c>
      <c r="E35" s="7">
        <f>'Home specs &amp; Audit'!K35</f>
        <v>1651</v>
      </c>
      <c r="F35" s="7">
        <f>'Home specs &amp; Audit'!L35</f>
        <v>1</v>
      </c>
      <c r="G35" s="9"/>
      <c r="H35" s="9" t="s">
        <v>746</v>
      </c>
      <c r="I35" s="9" t="s">
        <v>797</v>
      </c>
      <c r="J35" s="9"/>
      <c r="K35" s="9" t="s">
        <v>849</v>
      </c>
      <c r="L35" s="9" t="s">
        <v>745</v>
      </c>
      <c r="M35" s="9" t="s">
        <v>6</v>
      </c>
      <c r="N35" s="277"/>
      <c r="O35" s="277"/>
      <c r="P35" s="277"/>
      <c r="Q35" s="277"/>
      <c r="R35" s="277"/>
      <c r="S35" s="277"/>
      <c r="T35" s="277"/>
      <c r="U35" s="277"/>
      <c r="V35" s="32">
        <v>101</v>
      </c>
      <c r="W35" s="32"/>
      <c r="X35" s="63">
        <v>2</v>
      </c>
      <c r="Y35" s="63">
        <v>0</v>
      </c>
      <c r="Z35" s="41" t="s">
        <v>374</v>
      </c>
      <c r="AA35" s="31">
        <v>2.1</v>
      </c>
      <c r="AB35" s="28"/>
      <c r="AC35" s="32"/>
      <c r="AD35" s="41" t="s">
        <v>381</v>
      </c>
      <c r="AE35" s="31">
        <v>1.5</v>
      </c>
      <c r="AF35" s="28"/>
      <c r="AG35" s="32"/>
      <c r="AH35" s="75"/>
      <c r="AI35" s="176"/>
      <c r="AJ35" s="80"/>
      <c r="AK35" s="269"/>
      <c r="AL35" s="75"/>
      <c r="AM35" s="176"/>
      <c r="AN35" s="80"/>
      <c r="AO35" s="75"/>
      <c r="AP35" s="176"/>
      <c r="AQ35" s="80"/>
      <c r="AR35" s="9">
        <v>3</v>
      </c>
      <c r="AS35" s="22" t="s">
        <v>15</v>
      </c>
      <c r="AT35" s="9" t="s">
        <v>615</v>
      </c>
    </row>
    <row r="36" spans="1:47" x14ac:dyDescent="0.25">
      <c r="A36" s="9">
        <v>35</v>
      </c>
      <c r="B36" s="9" t="s">
        <v>16</v>
      </c>
      <c r="C36" s="9">
        <v>50</v>
      </c>
      <c r="D36" s="7">
        <f>'Home specs &amp; Audit'!G36+'Home specs &amp; Audit'!H36</f>
        <v>2</v>
      </c>
      <c r="E36" s="7">
        <f>'Home specs &amp; Audit'!K36</f>
        <v>1625</v>
      </c>
      <c r="F36" s="7">
        <f>'Home specs &amp; Audit'!L36</f>
        <v>2</v>
      </c>
      <c r="G36" s="9"/>
      <c r="H36" s="9" t="s">
        <v>425</v>
      </c>
      <c r="I36" s="9" t="s">
        <v>798</v>
      </c>
      <c r="J36" s="9"/>
      <c r="K36" s="9" t="s">
        <v>113</v>
      </c>
      <c r="L36" s="9" t="s">
        <v>745</v>
      </c>
      <c r="M36" s="9" t="s">
        <v>6</v>
      </c>
      <c r="N36" s="277"/>
      <c r="O36" s="277"/>
      <c r="P36" s="277"/>
      <c r="Q36" s="277"/>
      <c r="R36" s="277"/>
      <c r="S36" s="277"/>
      <c r="T36" s="277"/>
      <c r="U36" s="277"/>
      <c r="V36" s="51">
        <v>112</v>
      </c>
      <c r="W36" s="51"/>
      <c r="X36" s="62">
        <v>2</v>
      </c>
      <c r="Y36" s="62">
        <v>1</v>
      </c>
      <c r="Z36" s="41" t="s">
        <v>374</v>
      </c>
      <c r="AA36" s="31">
        <v>3.67</v>
      </c>
      <c r="AB36" s="28"/>
      <c r="AC36" s="32"/>
      <c r="AD36" s="41" t="s">
        <v>381</v>
      </c>
      <c r="AE36" s="31">
        <v>2.44</v>
      </c>
      <c r="AF36" s="28">
        <v>1.92</v>
      </c>
      <c r="AG36" s="32">
        <v>4</v>
      </c>
      <c r="AH36" s="75"/>
      <c r="AI36" s="176"/>
      <c r="AJ36" s="80"/>
      <c r="AK36" s="269"/>
      <c r="AL36" s="75"/>
      <c r="AM36" s="176"/>
      <c r="AN36" s="80"/>
      <c r="AO36" s="75"/>
      <c r="AP36" s="176"/>
      <c r="AQ36" s="80"/>
      <c r="AR36" s="9">
        <v>3</v>
      </c>
      <c r="AS36" s="22" t="s">
        <v>15</v>
      </c>
      <c r="AT36" s="9" t="s">
        <v>615</v>
      </c>
      <c r="AU36" s="5" t="s">
        <v>613</v>
      </c>
    </row>
    <row r="37" spans="1:47" s="3" customFormat="1" x14ac:dyDescent="0.25">
      <c r="A37" s="177">
        <v>36</v>
      </c>
      <c r="B37" s="177" t="s">
        <v>16</v>
      </c>
      <c r="C37" s="177">
        <v>40</v>
      </c>
      <c r="D37" s="177">
        <f>'Home specs &amp; Audit'!G37+'Home specs &amp; Audit'!H37</f>
        <v>2</v>
      </c>
      <c r="E37" s="177">
        <f>'Home specs &amp; Audit'!K37</f>
        <v>1056</v>
      </c>
      <c r="F37" s="177">
        <f>'Home specs &amp; Audit'!L37</f>
        <v>1</v>
      </c>
      <c r="G37" s="177"/>
      <c r="H37" s="177" t="s">
        <v>425</v>
      </c>
      <c r="I37" s="177" t="s">
        <v>799</v>
      </c>
      <c r="J37" s="177"/>
      <c r="K37" s="177" t="s">
        <v>849</v>
      </c>
      <c r="L37" s="177" t="s">
        <v>745</v>
      </c>
      <c r="M37" s="177" t="s">
        <v>6</v>
      </c>
      <c r="N37" s="177"/>
      <c r="O37" s="177"/>
      <c r="P37" s="177"/>
      <c r="Q37" s="177"/>
      <c r="R37" s="177"/>
      <c r="S37" s="177"/>
      <c r="T37" s="177"/>
      <c r="U37" s="177"/>
      <c r="V37" s="177"/>
      <c r="W37" s="177"/>
      <c r="X37" s="177"/>
      <c r="Y37" s="177"/>
      <c r="Z37" s="177"/>
      <c r="AA37" s="177"/>
      <c r="AB37" s="177"/>
      <c r="AC37" s="177"/>
      <c r="AD37" s="177"/>
      <c r="AE37" s="177"/>
      <c r="AF37" s="177"/>
      <c r="AG37" s="177"/>
      <c r="AH37" s="178"/>
      <c r="AI37" s="186"/>
      <c r="AJ37" s="180"/>
      <c r="AK37" s="316"/>
      <c r="AL37" s="178"/>
      <c r="AM37" s="186"/>
      <c r="AN37" s="180"/>
      <c r="AO37" s="178"/>
      <c r="AP37" s="186"/>
      <c r="AQ37" s="180"/>
      <c r="AR37" s="177"/>
      <c r="AS37" s="290"/>
      <c r="AT37" s="177"/>
      <c r="AU37" s="182" t="s">
        <v>628</v>
      </c>
    </row>
    <row r="38" spans="1:47" x14ac:dyDescent="0.25">
      <c r="A38" s="9">
        <v>37</v>
      </c>
      <c r="B38" s="9" t="s">
        <v>16</v>
      </c>
      <c r="C38" s="9">
        <v>40</v>
      </c>
      <c r="D38" s="7">
        <f>'Home specs &amp; Audit'!G38+'Home specs &amp; Audit'!H38</f>
        <v>6</v>
      </c>
      <c r="E38" s="7">
        <f>'Home specs &amp; Audit'!K38</f>
        <v>1654</v>
      </c>
      <c r="F38" s="7">
        <f>'Home specs &amp; Audit'!L38</f>
        <v>1</v>
      </c>
      <c r="G38" s="9"/>
      <c r="H38" s="9" t="s">
        <v>747</v>
      </c>
      <c r="I38" s="9" t="s">
        <v>800</v>
      </c>
      <c r="J38" s="9">
        <v>4500</v>
      </c>
      <c r="K38" s="9" t="s">
        <v>849</v>
      </c>
      <c r="L38" s="9" t="s">
        <v>745</v>
      </c>
      <c r="M38" s="9" t="s">
        <v>6</v>
      </c>
      <c r="N38" s="375">
        <v>41683</v>
      </c>
      <c r="O38" s="277">
        <v>50</v>
      </c>
      <c r="P38" s="277"/>
      <c r="Q38" s="277" t="s">
        <v>806</v>
      </c>
      <c r="R38" s="277" t="s">
        <v>913</v>
      </c>
      <c r="S38" s="277"/>
      <c r="T38" s="277" t="s">
        <v>849</v>
      </c>
      <c r="U38" s="277" t="s">
        <v>804</v>
      </c>
      <c r="V38" s="51">
        <v>115</v>
      </c>
      <c r="W38" s="51">
        <v>120</v>
      </c>
      <c r="X38" s="62">
        <v>2</v>
      </c>
      <c r="Y38" s="62">
        <v>2</v>
      </c>
      <c r="Z38" s="41" t="s">
        <v>374</v>
      </c>
      <c r="AA38" s="31">
        <v>2.4300000000000002</v>
      </c>
      <c r="AB38" s="28">
        <v>1.73</v>
      </c>
      <c r="AC38" s="32">
        <v>3</v>
      </c>
      <c r="AD38" s="41" t="s">
        <v>375</v>
      </c>
      <c r="AE38" s="31">
        <v>2.58</v>
      </c>
      <c r="AF38" s="28">
        <v>1.65</v>
      </c>
      <c r="AG38" s="32">
        <v>3</v>
      </c>
      <c r="AH38" s="75"/>
      <c r="AI38" s="176"/>
      <c r="AJ38" s="80"/>
      <c r="AK38" s="269"/>
      <c r="AL38" s="75"/>
      <c r="AM38" s="176"/>
      <c r="AN38" s="80"/>
      <c r="AO38" s="75"/>
      <c r="AP38" s="176"/>
      <c r="AQ38" s="80"/>
      <c r="AR38" s="7">
        <v>3</v>
      </c>
      <c r="AS38" s="21" t="s">
        <v>15</v>
      </c>
      <c r="AT38" s="9" t="s">
        <v>610</v>
      </c>
      <c r="AU38" s="5" t="s">
        <v>635</v>
      </c>
    </row>
    <row r="39" spans="1:47" x14ac:dyDescent="0.25">
      <c r="A39" s="177">
        <v>38</v>
      </c>
      <c r="B39" s="177" t="s">
        <v>16</v>
      </c>
      <c r="C39" s="177">
        <v>40</v>
      </c>
      <c r="D39" s="177">
        <f>'Home specs &amp; Audit'!G39+'Home specs &amp; Audit'!H39</f>
        <v>3</v>
      </c>
      <c r="E39" s="177">
        <f>'Home specs &amp; Audit'!K39</f>
        <v>1665</v>
      </c>
      <c r="F39" s="177">
        <f>'Home specs &amp; Audit'!L39</f>
        <v>1</v>
      </c>
      <c r="G39" s="177"/>
      <c r="H39" s="177" t="s">
        <v>747</v>
      </c>
      <c r="I39" s="177" t="s">
        <v>801</v>
      </c>
      <c r="J39" s="177" t="s">
        <v>802</v>
      </c>
      <c r="K39" s="177" t="s">
        <v>113</v>
      </c>
      <c r="L39" s="177" t="s">
        <v>745</v>
      </c>
      <c r="M39" s="177" t="s">
        <v>6</v>
      </c>
      <c r="N39" s="177"/>
      <c r="O39" s="177"/>
      <c r="P39" s="177"/>
      <c r="Q39" s="177"/>
      <c r="R39" s="177"/>
      <c r="S39" s="177"/>
      <c r="T39" s="177"/>
      <c r="U39" s="177"/>
      <c r="V39" s="177">
        <v>115</v>
      </c>
      <c r="W39" s="177"/>
      <c r="X39" s="177">
        <v>2</v>
      </c>
      <c r="Y39" s="177">
        <v>0</v>
      </c>
      <c r="Z39" s="177" t="s">
        <v>374</v>
      </c>
      <c r="AA39" s="177">
        <v>1.22</v>
      </c>
      <c r="AB39" s="177"/>
      <c r="AC39" s="177"/>
      <c r="AD39" s="177" t="s">
        <v>375</v>
      </c>
      <c r="AE39" s="177">
        <v>1.3</v>
      </c>
      <c r="AF39" s="177"/>
      <c r="AG39" s="177"/>
      <c r="AH39" s="178"/>
      <c r="AI39" s="186"/>
      <c r="AJ39" s="180"/>
      <c r="AK39" s="316"/>
      <c r="AL39" s="178"/>
      <c r="AM39" s="186"/>
      <c r="AN39" s="180"/>
      <c r="AO39" s="178"/>
      <c r="AP39" s="186"/>
      <c r="AQ39" s="180"/>
      <c r="AR39" s="177">
        <v>3</v>
      </c>
      <c r="AS39" s="290" t="s">
        <v>15</v>
      </c>
      <c r="AT39" s="177" t="s">
        <v>615</v>
      </c>
    </row>
    <row r="40" spans="1:47" x14ac:dyDescent="0.25">
      <c r="A40" s="9">
        <v>39</v>
      </c>
      <c r="B40" s="9" t="s">
        <v>16</v>
      </c>
      <c r="C40" s="9">
        <v>50</v>
      </c>
      <c r="D40" s="7">
        <f>'Home specs &amp; Audit'!G40+'Home specs &amp; Audit'!H40</f>
        <v>4</v>
      </c>
      <c r="E40" s="7">
        <f>'Home specs &amp; Audit'!K40</f>
        <v>1559</v>
      </c>
      <c r="F40" s="7">
        <f>'Home specs &amp; Audit'!L40</f>
        <v>1</v>
      </c>
      <c r="G40" s="9"/>
      <c r="H40" s="9" t="s">
        <v>746</v>
      </c>
      <c r="I40" s="9" t="s">
        <v>803</v>
      </c>
      <c r="J40" s="9"/>
      <c r="K40" s="9" t="s">
        <v>113</v>
      </c>
      <c r="L40" s="9" t="s">
        <v>804</v>
      </c>
      <c r="M40" s="9" t="s">
        <v>6</v>
      </c>
      <c r="N40" s="277"/>
      <c r="O40" s="277"/>
      <c r="P40" s="277"/>
      <c r="Q40" s="277"/>
      <c r="R40" s="277"/>
      <c r="S40" s="277"/>
      <c r="T40" s="277"/>
      <c r="U40" s="277"/>
      <c r="V40" s="32">
        <v>118.5</v>
      </c>
      <c r="W40" s="32"/>
      <c r="X40" s="63">
        <v>2</v>
      </c>
      <c r="Y40" s="63">
        <v>2</v>
      </c>
      <c r="Z40" s="41" t="s">
        <v>374</v>
      </c>
      <c r="AA40" s="31">
        <v>2.44</v>
      </c>
      <c r="AB40" s="28">
        <v>1.87</v>
      </c>
      <c r="AC40" s="32">
        <v>4</v>
      </c>
      <c r="AD40" s="41" t="s">
        <v>375</v>
      </c>
      <c r="AE40" s="31">
        <v>4.2</v>
      </c>
      <c r="AF40" s="28">
        <v>1.91</v>
      </c>
      <c r="AG40" s="32">
        <v>2</v>
      </c>
      <c r="AH40" s="75"/>
      <c r="AI40" s="176"/>
      <c r="AJ40" s="80"/>
      <c r="AK40" s="269"/>
      <c r="AL40" s="75"/>
      <c r="AM40" s="176"/>
      <c r="AN40" s="80"/>
      <c r="AO40" s="75"/>
      <c r="AP40" s="176"/>
      <c r="AQ40" s="80"/>
      <c r="AR40" s="9">
        <v>0</v>
      </c>
      <c r="AS40" s="22" t="s">
        <v>16</v>
      </c>
      <c r="AT40" s="9" t="s">
        <v>297</v>
      </c>
      <c r="AU40" s="5" t="s">
        <v>636</v>
      </c>
    </row>
    <row r="41" spans="1:47" x14ac:dyDescent="0.25">
      <c r="A41" s="9">
        <v>40</v>
      </c>
      <c r="B41" s="262"/>
      <c r="C41" s="262">
        <v>40</v>
      </c>
      <c r="D41" s="7">
        <f>'Home specs &amp; Audit'!G41+'Home specs &amp; Audit'!H41</f>
        <v>3</v>
      </c>
      <c r="E41" s="7">
        <f>'Home specs &amp; Audit'!K41</f>
        <v>1983</v>
      </c>
      <c r="F41" s="7">
        <f>'Home specs &amp; Audit'!L41</f>
        <v>1</v>
      </c>
      <c r="G41" s="262"/>
      <c r="H41" s="9" t="s">
        <v>746</v>
      </c>
      <c r="I41" s="11" t="s">
        <v>757</v>
      </c>
      <c r="J41" s="262" t="s">
        <v>805</v>
      </c>
      <c r="K41" s="9" t="s">
        <v>113</v>
      </c>
      <c r="L41" s="9" t="s">
        <v>745</v>
      </c>
      <c r="M41" s="9" t="s">
        <v>6</v>
      </c>
      <c r="N41" s="373">
        <v>41530</v>
      </c>
      <c r="O41" s="280">
        <v>60</v>
      </c>
      <c r="P41" s="280"/>
      <c r="Q41" s="277" t="s">
        <v>747</v>
      </c>
      <c r="R41" s="277" t="s">
        <v>912</v>
      </c>
      <c r="S41" s="280"/>
      <c r="T41" s="376" t="s">
        <v>113</v>
      </c>
      <c r="U41" s="376" t="s">
        <v>804</v>
      </c>
      <c r="V41" s="68"/>
      <c r="W41" s="68">
        <v>124</v>
      </c>
      <c r="X41" s="71">
        <v>2</v>
      </c>
      <c r="Y41" s="71">
        <v>0</v>
      </c>
      <c r="Z41" s="73" t="s">
        <v>374</v>
      </c>
      <c r="AA41" s="31">
        <v>1.81</v>
      </c>
      <c r="AB41" s="28"/>
      <c r="AC41" s="32"/>
      <c r="AD41" s="41" t="s">
        <v>381</v>
      </c>
      <c r="AE41" s="31">
        <v>2.04</v>
      </c>
      <c r="AF41" s="28"/>
      <c r="AG41" s="32"/>
      <c r="AH41" s="75"/>
      <c r="AI41" s="176"/>
      <c r="AJ41" s="80"/>
      <c r="AK41" s="269"/>
      <c r="AL41" s="75"/>
      <c r="AM41" s="176"/>
      <c r="AN41" s="80"/>
      <c r="AO41" s="75"/>
      <c r="AP41" s="176"/>
      <c r="AQ41" s="80"/>
      <c r="AR41" s="9">
        <v>3</v>
      </c>
      <c r="AS41" s="21" t="s">
        <v>835</v>
      </c>
      <c r="AT41" s="9" t="s">
        <v>615</v>
      </c>
      <c r="AU41" s="187" t="s">
        <v>637</v>
      </c>
    </row>
    <row r="42" spans="1:47" x14ac:dyDescent="0.25">
      <c r="A42" s="9">
        <v>41</v>
      </c>
      <c r="B42" s="9" t="s">
        <v>16</v>
      </c>
      <c r="C42" s="9">
        <v>50</v>
      </c>
      <c r="D42" s="7">
        <f>'Home specs &amp; Audit'!G42+'Home specs &amp; Audit'!H42</f>
        <v>2</v>
      </c>
      <c r="E42" s="7">
        <f>'Home specs &amp; Audit'!K42</f>
        <v>2471</v>
      </c>
      <c r="F42" s="7">
        <f>'Home specs &amp; Audit'!L42</f>
        <v>1</v>
      </c>
      <c r="G42" s="9"/>
      <c r="H42" s="262" t="s">
        <v>425</v>
      </c>
      <c r="I42" s="262" t="s">
        <v>831</v>
      </c>
      <c r="J42" s="262" t="s">
        <v>805</v>
      </c>
      <c r="K42" s="262" t="s">
        <v>113</v>
      </c>
      <c r="L42" s="262" t="s">
        <v>745</v>
      </c>
      <c r="M42" s="262" t="s">
        <v>6</v>
      </c>
      <c r="N42" s="282">
        <v>41829</v>
      </c>
      <c r="O42" s="277">
        <v>50</v>
      </c>
      <c r="P42" s="277"/>
      <c r="Q42" s="277" t="s">
        <v>806</v>
      </c>
      <c r="R42" s="277"/>
      <c r="S42" s="277"/>
      <c r="T42" s="277" t="s">
        <v>113</v>
      </c>
      <c r="U42" s="277" t="s">
        <v>804</v>
      </c>
      <c r="V42" s="32">
        <v>125</v>
      </c>
      <c r="W42" s="32"/>
      <c r="X42" s="63">
        <v>5</v>
      </c>
      <c r="Y42" s="63">
        <v>0</v>
      </c>
      <c r="Z42" s="41" t="s">
        <v>374</v>
      </c>
      <c r="AA42" s="31">
        <v>2.8</v>
      </c>
      <c r="AB42" s="28"/>
      <c r="AC42" s="32"/>
      <c r="AD42" s="41" t="s">
        <v>374</v>
      </c>
      <c r="AE42" s="31">
        <v>1.9</v>
      </c>
      <c r="AF42" s="28"/>
      <c r="AG42" s="32"/>
      <c r="AH42" s="75" t="s">
        <v>381</v>
      </c>
      <c r="AI42" s="176">
        <v>1.87</v>
      </c>
      <c r="AJ42" s="80"/>
      <c r="AK42" s="269"/>
      <c r="AL42" s="75" t="s">
        <v>638</v>
      </c>
      <c r="AM42" s="176">
        <v>2.54</v>
      </c>
      <c r="AN42" s="80"/>
      <c r="AO42" s="75" t="s">
        <v>9</v>
      </c>
      <c r="AP42" s="176">
        <v>1.92</v>
      </c>
      <c r="AQ42" s="80"/>
      <c r="AR42" s="7">
        <v>3</v>
      </c>
      <c r="AS42" s="21" t="s">
        <v>15</v>
      </c>
      <c r="AT42" s="9" t="s">
        <v>610</v>
      </c>
    </row>
    <row r="43" spans="1:47" x14ac:dyDescent="0.25">
      <c r="A43" s="9">
        <v>42</v>
      </c>
      <c r="B43" s="9" t="s">
        <v>16</v>
      </c>
      <c r="C43" s="9"/>
      <c r="D43" s="7">
        <f>'Home specs &amp; Audit'!G43+'Home specs &amp; Audit'!H43</f>
        <v>3</v>
      </c>
      <c r="E43" s="7">
        <f>'Home specs &amp; Audit'!K43</f>
        <v>1666</v>
      </c>
      <c r="F43" s="7">
        <f>'Home specs &amp; Audit'!L43</f>
        <v>2</v>
      </c>
      <c r="G43" s="9"/>
      <c r="H43" s="9"/>
      <c r="I43" s="9"/>
      <c r="J43" s="9"/>
      <c r="K43" s="9" t="s">
        <v>849</v>
      </c>
      <c r="L43" s="9" t="s">
        <v>745</v>
      </c>
      <c r="M43" s="9"/>
      <c r="N43" s="277"/>
      <c r="O43" s="277"/>
      <c r="P43" s="277"/>
      <c r="Q43" s="277"/>
      <c r="R43" s="277"/>
      <c r="S43" s="277"/>
      <c r="T43" s="277"/>
      <c r="U43" s="277"/>
      <c r="V43" s="32">
        <v>119</v>
      </c>
      <c r="W43" s="32"/>
      <c r="X43" s="63">
        <v>2</v>
      </c>
      <c r="Y43" s="63">
        <v>0</v>
      </c>
      <c r="Z43" s="41" t="s">
        <v>639</v>
      </c>
      <c r="AA43" s="31">
        <v>2.14</v>
      </c>
      <c r="AB43" s="28"/>
      <c r="AC43" s="32"/>
      <c r="AD43" s="41" t="s">
        <v>384</v>
      </c>
      <c r="AE43" s="31">
        <v>2</v>
      </c>
      <c r="AF43" s="28"/>
      <c r="AG43" s="32"/>
      <c r="AH43" s="75"/>
      <c r="AI43" s="176"/>
      <c r="AJ43" s="80"/>
      <c r="AK43" s="269"/>
      <c r="AL43" s="75"/>
      <c r="AM43" s="176"/>
      <c r="AN43" s="80"/>
      <c r="AO43" s="75"/>
      <c r="AP43" s="176"/>
      <c r="AQ43" s="80"/>
      <c r="AR43" s="7">
        <v>0</v>
      </c>
      <c r="AS43" s="21" t="s">
        <v>16</v>
      </c>
      <c r="AT43" s="7" t="s">
        <v>297</v>
      </c>
      <c r="AU43" s="5" t="s">
        <v>640</v>
      </c>
    </row>
    <row r="44" spans="1:47" x14ac:dyDescent="0.25">
      <c r="A44" s="9">
        <v>43</v>
      </c>
      <c r="B44" s="9" t="s">
        <v>16</v>
      </c>
      <c r="C44" s="9">
        <v>40</v>
      </c>
      <c r="D44" s="7">
        <f>'Home specs &amp; Audit'!G44+'Home specs &amp; Audit'!H44</f>
        <v>2</v>
      </c>
      <c r="E44" s="7">
        <f>'Home specs &amp; Audit'!K44</f>
        <v>1383</v>
      </c>
      <c r="F44" s="7">
        <f>'Home specs &amp; Audit'!L44</f>
        <v>1</v>
      </c>
      <c r="G44" s="9"/>
      <c r="H44" s="9" t="s">
        <v>425</v>
      </c>
      <c r="I44" s="9" t="s">
        <v>751</v>
      </c>
      <c r="J44" s="9">
        <v>4500</v>
      </c>
      <c r="K44" s="9" t="s">
        <v>113</v>
      </c>
      <c r="L44" s="9" t="s">
        <v>745</v>
      </c>
      <c r="M44" s="9" t="s">
        <v>6</v>
      </c>
      <c r="N44" s="277"/>
      <c r="O44" s="277"/>
      <c r="P44" s="277"/>
      <c r="Q44" s="277"/>
      <c r="R44" s="277"/>
      <c r="S44" s="277"/>
      <c r="T44" s="277"/>
      <c r="U44" s="277"/>
      <c r="V44" s="32">
        <v>116.5</v>
      </c>
      <c r="W44" s="32"/>
      <c r="X44" s="63">
        <v>2</v>
      </c>
      <c r="Y44" s="63">
        <v>0</v>
      </c>
      <c r="Z44" s="41" t="s">
        <v>374</v>
      </c>
      <c r="AA44" s="31">
        <v>1.02</v>
      </c>
      <c r="AB44" s="28"/>
      <c r="AC44" s="32"/>
      <c r="AD44" s="41" t="s">
        <v>381</v>
      </c>
      <c r="AE44" s="31">
        <v>1.68</v>
      </c>
      <c r="AF44" s="28"/>
      <c r="AG44" s="32"/>
      <c r="AH44" s="75"/>
      <c r="AI44" s="176"/>
      <c r="AJ44" s="80"/>
      <c r="AK44" s="269"/>
      <c r="AL44" s="75"/>
      <c r="AM44" s="176"/>
      <c r="AN44" s="80"/>
      <c r="AO44" s="75"/>
      <c r="AP44" s="176"/>
      <c r="AQ44" s="80"/>
      <c r="AR44" s="7">
        <v>3</v>
      </c>
      <c r="AS44" s="21" t="s">
        <v>15</v>
      </c>
      <c r="AT44" s="9" t="s">
        <v>610</v>
      </c>
    </row>
    <row r="45" spans="1:47" x14ac:dyDescent="0.25">
      <c r="A45" s="9">
        <v>44</v>
      </c>
      <c r="B45" s="9" t="s">
        <v>16</v>
      </c>
      <c r="C45" s="9">
        <v>40</v>
      </c>
      <c r="D45" s="7">
        <f>'Home specs &amp; Audit'!G45+'Home specs &amp; Audit'!H45</f>
        <v>2</v>
      </c>
      <c r="E45" s="7">
        <f>'Home specs &amp; Audit'!K45</f>
        <v>1627</v>
      </c>
      <c r="F45" s="7">
        <f>'Home specs &amp; Audit'!L45</f>
        <v>1</v>
      </c>
      <c r="G45" s="9">
        <v>1998</v>
      </c>
      <c r="H45" s="9" t="s">
        <v>746</v>
      </c>
      <c r="I45" s="9" t="s">
        <v>807</v>
      </c>
      <c r="J45" s="9" t="s">
        <v>805</v>
      </c>
      <c r="K45" s="9" t="s">
        <v>113</v>
      </c>
      <c r="L45" s="9" t="s">
        <v>745</v>
      </c>
      <c r="M45" s="9" t="s">
        <v>6</v>
      </c>
      <c r="N45" s="277"/>
      <c r="O45" s="277"/>
      <c r="P45" s="277"/>
      <c r="Q45" s="277"/>
      <c r="R45" s="277"/>
      <c r="S45" s="277"/>
      <c r="T45" s="277"/>
      <c r="U45" s="277"/>
      <c r="V45" s="32">
        <v>119</v>
      </c>
      <c r="W45" s="32"/>
      <c r="X45" s="63">
        <v>3</v>
      </c>
      <c r="Y45" s="63">
        <v>1</v>
      </c>
      <c r="Z45" s="41" t="s">
        <v>374</v>
      </c>
      <c r="AA45" s="31">
        <v>1.87</v>
      </c>
      <c r="AB45" s="28"/>
      <c r="AC45" s="32"/>
      <c r="AD45" s="41" t="s">
        <v>381</v>
      </c>
      <c r="AE45" s="31">
        <v>2.85</v>
      </c>
      <c r="AF45" s="28">
        <v>1.91</v>
      </c>
      <c r="AG45" s="32">
        <v>1</v>
      </c>
      <c r="AH45" s="75" t="s">
        <v>641</v>
      </c>
      <c r="AI45" s="176">
        <v>1.84</v>
      </c>
      <c r="AJ45" s="80"/>
      <c r="AK45" s="269"/>
      <c r="AL45" s="75"/>
      <c r="AM45" s="176"/>
      <c r="AN45" s="80"/>
      <c r="AO45" s="75"/>
      <c r="AP45" s="176"/>
      <c r="AQ45" s="80"/>
      <c r="AR45" s="7">
        <v>3</v>
      </c>
      <c r="AS45" s="21" t="s">
        <v>15</v>
      </c>
      <c r="AT45" s="9" t="s">
        <v>610</v>
      </c>
      <c r="AU45" s="5" t="s">
        <v>642</v>
      </c>
    </row>
    <row r="46" spans="1:47" x14ac:dyDescent="0.25">
      <c r="A46" s="9">
        <v>45</v>
      </c>
      <c r="B46" s="9" t="s">
        <v>16</v>
      </c>
      <c r="C46" s="9">
        <v>40</v>
      </c>
      <c r="D46" s="7">
        <f>'Home specs &amp; Audit'!G46+'Home specs &amp; Audit'!H46</f>
        <v>2</v>
      </c>
      <c r="E46" s="7">
        <f>'Home specs &amp; Audit'!K46</f>
        <v>1299</v>
      </c>
      <c r="F46" s="7">
        <f>'Home specs &amp; Audit'!L46</f>
        <v>1</v>
      </c>
      <c r="G46" s="9">
        <v>2011</v>
      </c>
      <c r="H46" s="9" t="s">
        <v>425</v>
      </c>
      <c r="I46" s="9" t="s">
        <v>808</v>
      </c>
      <c r="J46" s="9"/>
      <c r="K46" s="9" t="s">
        <v>113</v>
      </c>
      <c r="L46" s="9" t="s">
        <v>745</v>
      </c>
      <c r="M46" s="9" t="s">
        <v>6</v>
      </c>
      <c r="N46" s="277"/>
      <c r="O46" s="277"/>
      <c r="P46" s="277"/>
      <c r="Q46" s="277"/>
      <c r="R46" s="277"/>
      <c r="S46" s="277"/>
      <c r="T46" s="277"/>
      <c r="U46" s="277"/>
      <c r="V46" s="51">
        <v>114</v>
      </c>
      <c r="W46" s="51"/>
      <c r="X46" s="62">
        <v>2</v>
      </c>
      <c r="Y46" s="62">
        <v>0</v>
      </c>
      <c r="Z46" s="61" t="s">
        <v>374</v>
      </c>
      <c r="AA46" s="31">
        <v>1.55</v>
      </c>
      <c r="AB46" s="28"/>
      <c r="AC46" s="32"/>
      <c r="AD46" s="41" t="s">
        <v>381</v>
      </c>
      <c r="AE46" s="31">
        <v>1.65</v>
      </c>
      <c r="AF46" s="28"/>
      <c r="AG46" s="32"/>
      <c r="AH46" s="75"/>
      <c r="AI46" s="176"/>
      <c r="AJ46" s="80"/>
      <c r="AK46" s="269"/>
      <c r="AL46" s="75"/>
      <c r="AM46" s="176"/>
      <c r="AN46" s="80"/>
      <c r="AO46" s="75"/>
      <c r="AP46" s="176"/>
      <c r="AQ46" s="80"/>
      <c r="AR46" s="7">
        <v>3</v>
      </c>
      <c r="AS46" s="21" t="s">
        <v>15</v>
      </c>
      <c r="AT46" s="9" t="s">
        <v>610</v>
      </c>
    </row>
    <row r="47" spans="1:47" x14ac:dyDescent="0.25">
      <c r="A47" s="9">
        <v>46</v>
      </c>
      <c r="B47" s="9" t="s">
        <v>16</v>
      </c>
      <c r="C47" s="9">
        <v>50</v>
      </c>
      <c r="D47" s="7">
        <f>'Home specs &amp; Audit'!G47+'Home specs &amp; Audit'!H47</f>
        <v>2</v>
      </c>
      <c r="E47" s="7">
        <f>'Home specs &amp; Audit'!K47</f>
        <v>2172</v>
      </c>
      <c r="F47" s="7">
        <f>'Home specs &amp; Audit'!L47</f>
        <v>1</v>
      </c>
      <c r="G47" s="9"/>
      <c r="H47" s="9" t="s">
        <v>748</v>
      </c>
      <c r="I47" s="9" t="s">
        <v>809</v>
      </c>
      <c r="J47" s="9">
        <v>4500</v>
      </c>
      <c r="K47" s="9" t="s">
        <v>113</v>
      </c>
      <c r="L47" s="9" t="s">
        <v>745</v>
      </c>
      <c r="M47" s="9" t="s">
        <v>6</v>
      </c>
      <c r="N47" s="277"/>
      <c r="O47" s="277"/>
      <c r="P47" s="277"/>
      <c r="Q47" s="277"/>
      <c r="R47" s="277"/>
      <c r="S47" s="277"/>
      <c r="T47" s="277"/>
      <c r="U47" s="277"/>
      <c r="V47" s="32"/>
      <c r="W47" s="32"/>
      <c r="X47" s="63">
        <v>2</v>
      </c>
      <c r="Y47" s="63">
        <v>1</v>
      </c>
      <c r="Z47" s="41" t="s">
        <v>374</v>
      </c>
      <c r="AA47" s="31" t="s">
        <v>643</v>
      </c>
      <c r="AB47" s="28"/>
      <c r="AC47" s="32"/>
      <c r="AD47" s="41" t="s">
        <v>381</v>
      </c>
      <c r="AE47" s="31">
        <v>2.27</v>
      </c>
      <c r="AF47" s="28">
        <v>2</v>
      </c>
      <c r="AG47" s="32">
        <v>1</v>
      </c>
      <c r="AH47" s="75"/>
      <c r="AI47" s="176"/>
      <c r="AJ47" s="80"/>
      <c r="AK47" s="269"/>
      <c r="AL47" s="75"/>
      <c r="AM47" s="176"/>
      <c r="AN47" s="80"/>
      <c r="AO47" s="75"/>
      <c r="AP47" s="176"/>
      <c r="AQ47" s="80"/>
      <c r="AR47" s="9">
        <v>3</v>
      </c>
      <c r="AS47" s="21" t="s">
        <v>835</v>
      </c>
      <c r="AT47" s="9" t="s">
        <v>615</v>
      </c>
      <c r="AU47" s="5" t="s">
        <v>644</v>
      </c>
    </row>
    <row r="48" spans="1:47" x14ac:dyDescent="0.25">
      <c r="A48" s="9">
        <v>47</v>
      </c>
      <c r="B48" s="9" t="s">
        <v>16</v>
      </c>
      <c r="C48" s="9">
        <v>40</v>
      </c>
      <c r="D48" s="7">
        <f>'Home specs &amp; Audit'!G48+'Home specs &amp; Audit'!H48</f>
        <v>4</v>
      </c>
      <c r="E48" s="7">
        <f>'Home specs &amp; Audit'!K48</f>
        <v>1088</v>
      </c>
      <c r="F48" s="7">
        <f>'Home specs &amp; Audit'!L48</f>
        <v>1</v>
      </c>
      <c r="G48" s="9"/>
      <c r="H48" s="9" t="s">
        <v>747</v>
      </c>
      <c r="I48" s="9" t="s">
        <v>810</v>
      </c>
      <c r="J48" s="9">
        <v>4500</v>
      </c>
      <c r="K48" s="9" t="s">
        <v>113</v>
      </c>
      <c r="L48" s="9" t="s">
        <v>745</v>
      </c>
      <c r="M48" s="9" t="s">
        <v>6</v>
      </c>
      <c r="N48" s="277"/>
      <c r="O48" s="277"/>
      <c r="P48" s="277"/>
      <c r="Q48" s="277"/>
      <c r="R48" s="277"/>
      <c r="S48" s="277"/>
      <c r="T48" s="277"/>
      <c r="U48" s="277"/>
      <c r="V48" s="32">
        <v>105</v>
      </c>
      <c r="W48" s="32"/>
      <c r="X48" s="63">
        <v>2</v>
      </c>
      <c r="Y48" s="63">
        <v>0</v>
      </c>
      <c r="Z48" s="41" t="s">
        <v>374</v>
      </c>
      <c r="AA48" s="31">
        <v>1.82</v>
      </c>
      <c r="AB48" s="28"/>
      <c r="AC48" s="32"/>
      <c r="AD48" s="41" t="s">
        <v>375</v>
      </c>
      <c r="AE48" s="31">
        <v>1.48</v>
      </c>
      <c r="AF48" s="28"/>
      <c r="AG48" s="32"/>
      <c r="AH48" s="75"/>
      <c r="AI48" s="176"/>
      <c r="AJ48" s="80"/>
      <c r="AK48" s="269"/>
      <c r="AL48" s="75"/>
      <c r="AM48" s="176"/>
      <c r="AN48" s="80"/>
      <c r="AO48" s="75"/>
      <c r="AP48" s="176"/>
      <c r="AQ48" s="80"/>
      <c r="AR48" s="9">
        <v>3</v>
      </c>
      <c r="AS48" s="22" t="s">
        <v>15</v>
      </c>
      <c r="AT48" s="9" t="s">
        <v>615</v>
      </c>
    </row>
    <row r="49" spans="1:56" x14ac:dyDescent="0.25">
      <c r="A49" s="9">
        <v>48</v>
      </c>
      <c r="B49" s="9" t="s">
        <v>16</v>
      </c>
      <c r="C49" s="9">
        <v>40</v>
      </c>
      <c r="D49" s="7">
        <f>'Home specs &amp; Audit'!G49+'Home specs &amp; Audit'!H49</f>
        <v>4</v>
      </c>
      <c r="E49" s="7">
        <f>'Home specs &amp; Audit'!K49</f>
        <v>1436</v>
      </c>
      <c r="F49" s="7">
        <f>'Home specs &amp; Audit'!L49</f>
        <v>1</v>
      </c>
      <c r="G49" s="9"/>
      <c r="H49" s="9" t="s">
        <v>425</v>
      </c>
      <c r="I49" s="9" t="s">
        <v>751</v>
      </c>
      <c r="J49" s="9">
        <v>4500</v>
      </c>
      <c r="K49" s="9" t="s">
        <v>849</v>
      </c>
      <c r="L49" s="9" t="s">
        <v>745</v>
      </c>
      <c r="M49" s="9" t="s">
        <v>6</v>
      </c>
      <c r="N49" s="277"/>
      <c r="O49" s="277"/>
      <c r="P49" s="277"/>
      <c r="Q49" s="277"/>
      <c r="R49" s="277"/>
      <c r="S49" s="277"/>
      <c r="T49" s="277"/>
      <c r="U49" s="277"/>
      <c r="V49" s="51">
        <v>141</v>
      </c>
      <c r="W49" s="51"/>
      <c r="X49" s="62">
        <v>2</v>
      </c>
      <c r="Y49" s="62">
        <v>1</v>
      </c>
      <c r="Z49" s="41" t="s">
        <v>374</v>
      </c>
      <c r="AA49" s="31">
        <v>2.2999999999999998</v>
      </c>
      <c r="AB49" s="28">
        <v>2</v>
      </c>
      <c r="AC49" s="32">
        <v>2</v>
      </c>
      <c r="AD49" s="41" t="s">
        <v>375</v>
      </c>
      <c r="AE49" s="31">
        <v>1.9</v>
      </c>
      <c r="AF49" s="28"/>
      <c r="AG49" s="32"/>
      <c r="AH49" s="75"/>
      <c r="AI49" s="176"/>
      <c r="AJ49" s="80"/>
      <c r="AK49" s="269"/>
      <c r="AL49" s="75"/>
      <c r="AM49" s="176"/>
      <c r="AN49" s="80"/>
      <c r="AO49" s="75"/>
      <c r="AP49" s="176"/>
      <c r="AQ49" s="80"/>
      <c r="AR49" s="9">
        <v>3</v>
      </c>
      <c r="AS49" s="22" t="s">
        <v>15</v>
      </c>
      <c r="AT49" s="9" t="s">
        <v>615</v>
      </c>
      <c r="AU49" s="5" t="s">
        <v>634</v>
      </c>
    </row>
    <row r="50" spans="1:56" x14ac:dyDescent="0.25">
      <c r="A50" s="9">
        <v>49</v>
      </c>
      <c r="B50" s="9" t="s">
        <v>16</v>
      </c>
      <c r="C50" s="9">
        <v>80</v>
      </c>
      <c r="D50" s="7">
        <f>'Home specs &amp; Audit'!G50+'Home specs &amp; Audit'!H50</f>
        <v>2</v>
      </c>
      <c r="E50" s="7">
        <f>'Home specs &amp; Audit'!K50</f>
        <v>1749</v>
      </c>
      <c r="F50" s="7">
        <f>'Home specs &amp; Audit'!L50</f>
        <v>1</v>
      </c>
      <c r="G50" s="9"/>
      <c r="H50" s="9" t="s">
        <v>811</v>
      </c>
      <c r="I50" s="9" t="s">
        <v>812</v>
      </c>
      <c r="J50" s="9">
        <v>3375</v>
      </c>
      <c r="K50" s="9" t="s">
        <v>113</v>
      </c>
      <c r="L50" s="9" t="s">
        <v>813</v>
      </c>
      <c r="M50" s="9" t="s">
        <v>6</v>
      </c>
      <c r="N50" s="277"/>
      <c r="O50" s="277"/>
      <c r="P50" s="277"/>
      <c r="Q50" s="277"/>
      <c r="R50" s="277"/>
      <c r="S50" s="277"/>
      <c r="T50" s="277"/>
      <c r="U50" s="277"/>
      <c r="V50" s="32">
        <v>109</v>
      </c>
      <c r="W50" s="32"/>
      <c r="X50" s="63">
        <v>3</v>
      </c>
      <c r="Y50" s="63">
        <v>3</v>
      </c>
      <c r="Z50" s="41" t="s">
        <v>374</v>
      </c>
      <c r="AA50" s="31">
        <v>2.58</v>
      </c>
      <c r="AB50" s="28">
        <v>1.48</v>
      </c>
      <c r="AC50" s="32">
        <v>2</v>
      </c>
      <c r="AD50" s="41" t="s">
        <v>374</v>
      </c>
      <c r="AE50" s="31">
        <v>2.2999999999999998</v>
      </c>
      <c r="AF50" s="28">
        <v>1.94</v>
      </c>
      <c r="AG50" s="32">
        <v>4</v>
      </c>
      <c r="AH50" s="41" t="s">
        <v>381</v>
      </c>
      <c r="AI50" s="197">
        <v>2.5</v>
      </c>
      <c r="AJ50" s="80">
        <v>1.6</v>
      </c>
      <c r="AK50" s="269">
        <v>5</v>
      </c>
      <c r="AL50" s="75"/>
      <c r="AM50" s="176"/>
      <c r="AN50" s="80"/>
      <c r="AO50" s="75"/>
      <c r="AP50" s="176"/>
      <c r="AQ50" s="80"/>
      <c r="AR50" s="9">
        <v>3</v>
      </c>
      <c r="AS50" s="22" t="s">
        <v>15</v>
      </c>
      <c r="AT50" s="9" t="s">
        <v>615</v>
      </c>
      <c r="AU50" s="5" t="s">
        <v>645</v>
      </c>
    </row>
    <row r="51" spans="1:56" x14ac:dyDescent="0.25">
      <c r="A51" s="7">
        <v>50</v>
      </c>
      <c r="B51" s="7" t="s">
        <v>16</v>
      </c>
      <c r="C51" s="7">
        <v>40</v>
      </c>
      <c r="D51" s="7">
        <f>'Home specs &amp; Audit'!G51+'Home specs &amp; Audit'!H51</f>
        <v>4</v>
      </c>
      <c r="E51" s="7">
        <f>'Home specs &amp; Audit'!K51</f>
        <v>2168</v>
      </c>
      <c r="F51" s="7">
        <f>'Home specs &amp; Audit'!L51</f>
        <v>1</v>
      </c>
      <c r="G51" s="7"/>
      <c r="H51" s="7" t="s">
        <v>425</v>
      </c>
      <c r="I51" s="7" t="s">
        <v>751</v>
      </c>
      <c r="J51" s="7">
        <v>4500</v>
      </c>
      <c r="K51" s="9" t="s">
        <v>113</v>
      </c>
      <c r="L51" s="7" t="s">
        <v>745</v>
      </c>
      <c r="M51" s="7" t="s">
        <v>6</v>
      </c>
      <c r="N51" s="277"/>
      <c r="O51" s="277"/>
      <c r="P51" s="277"/>
      <c r="Q51" s="277"/>
      <c r="R51" s="277"/>
      <c r="S51" s="277"/>
      <c r="T51" s="277"/>
      <c r="U51" s="277"/>
      <c r="V51" s="32">
        <v>125</v>
      </c>
      <c r="W51" s="32"/>
      <c r="X51" s="63">
        <v>3</v>
      </c>
      <c r="Y51" s="63">
        <v>1</v>
      </c>
      <c r="Z51" s="41" t="s">
        <v>374</v>
      </c>
      <c r="AA51" s="31">
        <v>2</v>
      </c>
      <c r="AB51" s="28"/>
      <c r="AC51" s="32"/>
      <c r="AD51" s="41" t="s">
        <v>375</v>
      </c>
      <c r="AE51" s="31">
        <v>1.8</v>
      </c>
      <c r="AF51" s="28"/>
      <c r="AG51" s="32"/>
      <c r="AH51" s="41" t="s">
        <v>385</v>
      </c>
      <c r="AI51" s="197">
        <v>2.5</v>
      </c>
      <c r="AJ51" s="80">
        <v>1.53</v>
      </c>
      <c r="AK51" s="269">
        <v>3</v>
      </c>
      <c r="AL51" s="41"/>
      <c r="AM51" s="197"/>
      <c r="AN51" s="80"/>
      <c r="AO51" s="41"/>
      <c r="AP51" s="197"/>
      <c r="AQ51" s="80"/>
      <c r="AR51" s="9">
        <v>3</v>
      </c>
      <c r="AS51" s="22" t="s">
        <v>15</v>
      </c>
      <c r="AT51" s="9" t="s">
        <v>615</v>
      </c>
      <c r="AU51" s="5" t="s">
        <v>646</v>
      </c>
    </row>
    <row r="52" spans="1:56" x14ac:dyDescent="0.25">
      <c r="A52" s="7">
        <v>51</v>
      </c>
      <c r="B52" s="7" t="s">
        <v>16</v>
      </c>
      <c r="C52" s="7">
        <v>40</v>
      </c>
      <c r="D52" s="7">
        <f>'Home specs &amp; Audit'!G52+'Home specs &amp; Audit'!H52</f>
        <v>2</v>
      </c>
      <c r="E52" s="7">
        <f>'Home specs &amp; Audit'!K52</f>
        <v>2233</v>
      </c>
      <c r="F52" s="7">
        <f>'Home specs &amp; Audit'!L52</f>
        <v>2</v>
      </c>
      <c r="G52" s="7"/>
      <c r="H52" s="7" t="s">
        <v>425</v>
      </c>
      <c r="I52" s="7" t="s">
        <v>814</v>
      </c>
      <c r="J52" s="7">
        <v>4500</v>
      </c>
      <c r="K52" s="9" t="s">
        <v>113</v>
      </c>
      <c r="L52" s="7" t="s">
        <v>745</v>
      </c>
      <c r="M52" s="7" t="s">
        <v>6</v>
      </c>
      <c r="N52" s="375">
        <v>41521</v>
      </c>
      <c r="O52" s="277">
        <v>60</v>
      </c>
      <c r="P52" s="277"/>
      <c r="Q52" s="277" t="s">
        <v>747</v>
      </c>
      <c r="R52" s="277" t="s">
        <v>912</v>
      </c>
      <c r="S52" s="277"/>
      <c r="T52" s="277" t="s">
        <v>113</v>
      </c>
      <c r="U52" s="277" t="s">
        <v>804</v>
      </c>
      <c r="V52" s="32">
        <v>112</v>
      </c>
      <c r="W52" s="32">
        <v>115</v>
      </c>
      <c r="X52" s="63">
        <v>2</v>
      </c>
      <c r="Y52" s="63">
        <v>0</v>
      </c>
      <c r="Z52" s="41" t="s">
        <v>374</v>
      </c>
      <c r="AA52" s="31">
        <v>0.85</v>
      </c>
      <c r="AB52" s="28"/>
      <c r="AC52" s="32"/>
      <c r="AD52" s="41" t="s">
        <v>384</v>
      </c>
      <c r="AE52" s="31">
        <v>1.5</v>
      </c>
      <c r="AF52" s="28"/>
      <c r="AG52" s="32"/>
      <c r="AH52" s="75"/>
      <c r="AI52" s="176"/>
      <c r="AJ52" s="80"/>
      <c r="AK52" s="269"/>
      <c r="AL52" s="75"/>
      <c r="AM52" s="176"/>
      <c r="AN52" s="80"/>
      <c r="AO52" s="75"/>
      <c r="AP52" s="176"/>
      <c r="AQ52" s="80"/>
      <c r="AR52" s="7">
        <v>3</v>
      </c>
      <c r="AS52" s="21" t="s">
        <v>15</v>
      </c>
      <c r="AT52" s="9" t="s">
        <v>610</v>
      </c>
      <c r="AU52" s="85"/>
      <c r="AV52" s="15"/>
      <c r="AW52" s="15"/>
      <c r="AX52" s="15"/>
      <c r="BD52" s="14"/>
    </row>
    <row r="53" spans="1:56" x14ac:dyDescent="0.25">
      <c r="A53" s="9">
        <v>52</v>
      </c>
      <c r="B53" s="9" t="s">
        <v>16</v>
      </c>
      <c r="C53" s="9">
        <v>43</v>
      </c>
      <c r="D53" s="7">
        <f>'Home specs &amp; Audit'!G53+'Home specs &amp; Audit'!H53</f>
        <v>2</v>
      </c>
      <c r="E53" s="7">
        <f>'Home specs &amp; Audit'!K53</f>
        <v>1696</v>
      </c>
      <c r="F53" s="7">
        <f>'Home specs &amp; Audit'!L53</f>
        <v>1</v>
      </c>
      <c r="G53" s="9"/>
      <c r="H53" s="9" t="s">
        <v>815</v>
      </c>
      <c r="I53" s="9" t="s">
        <v>816</v>
      </c>
      <c r="J53" s="9"/>
      <c r="K53" s="9" t="s">
        <v>849</v>
      </c>
      <c r="L53" s="9" t="s">
        <v>745</v>
      </c>
      <c r="M53" s="9" t="s">
        <v>6</v>
      </c>
      <c r="N53" s="277"/>
      <c r="O53" s="277"/>
      <c r="P53" s="277"/>
      <c r="Q53" s="277"/>
      <c r="R53" s="277"/>
      <c r="S53" s="277"/>
      <c r="T53" s="277"/>
      <c r="U53" s="277"/>
      <c r="V53" s="32">
        <v>111</v>
      </c>
      <c r="W53" s="32"/>
      <c r="X53" s="63">
        <v>7</v>
      </c>
      <c r="Y53" s="63">
        <v>0</v>
      </c>
      <c r="Z53" s="41" t="s">
        <v>374</v>
      </c>
      <c r="AA53" s="31" t="s">
        <v>643</v>
      </c>
      <c r="AB53" s="28"/>
      <c r="AC53" s="32"/>
      <c r="AD53" s="41"/>
      <c r="AE53" s="31"/>
      <c r="AF53" s="28"/>
      <c r="AG53" s="32"/>
      <c r="AH53" s="75"/>
      <c r="AI53" s="176"/>
      <c r="AJ53" s="80"/>
      <c r="AK53" s="269"/>
      <c r="AL53" s="75"/>
      <c r="AM53" s="176"/>
      <c r="AN53" s="80"/>
      <c r="AO53" s="75"/>
      <c r="AP53" s="176"/>
      <c r="AQ53" s="80"/>
      <c r="AR53" s="7">
        <v>3</v>
      </c>
      <c r="AS53" s="21" t="s">
        <v>15</v>
      </c>
      <c r="AT53" s="9" t="s">
        <v>610</v>
      </c>
      <c r="AU53" s="5" t="s">
        <v>647</v>
      </c>
      <c r="AV53" s="15"/>
      <c r="AW53" s="15"/>
      <c r="AX53" s="15"/>
      <c r="BD53" s="14"/>
    </row>
    <row r="54" spans="1:56" x14ac:dyDescent="0.25">
      <c r="A54" s="9">
        <v>53</v>
      </c>
      <c r="B54" s="9" t="s">
        <v>15</v>
      </c>
      <c r="C54" s="9">
        <v>50</v>
      </c>
      <c r="D54" s="7">
        <f>'Home specs &amp; Audit'!G54+'Home specs &amp; Audit'!H54</f>
        <v>1</v>
      </c>
      <c r="E54" s="7">
        <f>'Home specs &amp; Audit'!K54</f>
        <v>1827</v>
      </c>
      <c r="F54" s="7">
        <f>'Home specs &amp; Audit'!L54</f>
        <v>1</v>
      </c>
      <c r="G54" s="9"/>
      <c r="H54" s="9" t="s">
        <v>747</v>
      </c>
      <c r="I54" s="9" t="s">
        <v>821</v>
      </c>
      <c r="J54" s="9">
        <v>4500</v>
      </c>
      <c r="K54" s="9" t="s">
        <v>113</v>
      </c>
      <c r="L54" s="9" t="s">
        <v>745</v>
      </c>
      <c r="M54" s="9" t="s">
        <v>6</v>
      </c>
      <c r="N54" s="277"/>
      <c r="O54" s="277"/>
      <c r="P54" s="277"/>
      <c r="Q54" s="277"/>
      <c r="R54" s="277"/>
      <c r="S54" s="277"/>
      <c r="T54" s="277"/>
      <c r="U54" s="277"/>
      <c r="V54" s="32">
        <v>110</v>
      </c>
      <c r="W54" s="32"/>
      <c r="X54" s="63">
        <v>4</v>
      </c>
      <c r="Y54" s="63">
        <v>0</v>
      </c>
      <c r="Z54" s="41" t="s">
        <v>374</v>
      </c>
      <c r="AA54" s="31">
        <v>2.5499999999999998</v>
      </c>
      <c r="AB54" s="28" t="s">
        <v>380</v>
      </c>
      <c r="AC54" s="32"/>
      <c r="AD54" s="41" t="s">
        <v>374</v>
      </c>
      <c r="AE54" s="31">
        <v>1.51</v>
      </c>
      <c r="AF54" s="28"/>
      <c r="AG54" s="32"/>
      <c r="AH54" s="75" t="s">
        <v>375</v>
      </c>
      <c r="AI54" s="197">
        <v>1.19</v>
      </c>
      <c r="AJ54" s="80"/>
      <c r="AK54" s="269"/>
      <c r="AL54" s="75" t="s">
        <v>375</v>
      </c>
      <c r="AM54" s="197">
        <v>2.1</v>
      </c>
      <c r="AN54" s="80"/>
      <c r="AO54" s="75"/>
      <c r="AP54" s="176"/>
      <c r="AQ54" s="80"/>
      <c r="AR54" s="9">
        <v>3</v>
      </c>
      <c r="AS54" s="22" t="s">
        <v>15</v>
      </c>
      <c r="AT54" s="9" t="s">
        <v>615</v>
      </c>
      <c r="AU54" s="5" t="s">
        <v>648</v>
      </c>
      <c r="AV54" s="15"/>
      <c r="AW54" s="15"/>
      <c r="AX54" s="14"/>
      <c r="AY54" s="14"/>
      <c r="AZ54" s="14"/>
      <c r="BA54" s="14"/>
      <c r="BB54" s="14"/>
      <c r="BC54" s="14"/>
      <c r="BD54" s="36"/>
    </row>
    <row r="55" spans="1:56" x14ac:dyDescent="0.25">
      <c r="A55" s="9">
        <v>54</v>
      </c>
      <c r="B55" s="9" t="s">
        <v>16</v>
      </c>
      <c r="C55" s="9">
        <v>40</v>
      </c>
      <c r="D55" s="7">
        <f>'Home specs &amp; Audit'!G55+'Home specs &amp; Audit'!H55</f>
        <v>2</v>
      </c>
      <c r="E55" s="7">
        <f>'Home specs &amp; Audit'!K55</f>
        <v>1390</v>
      </c>
      <c r="F55" s="7">
        <f>'Home specs &amp; Audit'!L55</f>
        <v>1</v>
      </c>
      <c r="G55" s="9"/>
      <c r="H55" s="9" t="s">
        <v>747</v>
      </c>
      <c r="I55" s="9" t="s">
        <v>817</v>
      </c>
      <c r="J55" s="9">
        <v>4500</v>
      </c>
      <c r="K55" s="9" t="s">
        <v>113</v>
      </c>
      <c r="L55" s="9" t="s">
        <v>745</v>
      </c>
      <c r="M55" s="9" t="s">
        <v>6</v>
      </c>
      <c r="N55" s="277"/>
      <c r="O55" s="277"/>
      <c r="P55" s="277"/>
      <c r="Q55" s="277"/>
      <c r="R55" s="277"/>
      <c r="S55" s="277"/>
      <c r="T55" s="277"/>
      <c r="U55" s="277"/>
      <c r="V55" s="32">
        <v>120</v>
      </c>
      <c r="W55" s="32"/>
      <c r="X55" s="63">
        <v>2</v>
      </c>
      <c r="Y55" s="63">
        <v>1</v>
      </c>
      <c r="Z55" s="41" t="s">
        <v>374</v>
      </c>
      <c r="AA55" s="31">
        <v>2.2999999999999998</v>
      </c>
      <c r="AB55" s="28">
        <v>1.52</v>
      </c>
      <c r="AC55" s="32">
        <v>3</v>
      </c>
      <c r="AD55" s="41" t="s">
        <v>381</v>
      </c>
      <c r="AE55" s="31">
        <v>2.1</v>
      </c>
      <c r="AF55" s="28"/>
      <c r="AG55" s="32"/>
      <c r="AH55" s="75"/>
      <c r="AI55" s="197"/>
      <c r="AJ55" s="80"/>
      <c r="AK55" s="269"/>
      <c r="AL55" s="75"/>
      <c r="AM55" s="197"/>
      <c r="AN55" s="80"/>
      <c r="AO55" s="75"/>
      <c r="AP55" s="197"/>
      <c r="AQ55" s="80"/>
      <c r="AR55" s="7">
        <v>3</v>
      </c>
      <c r="AS55" s="21" t="s">
        <v>15</v>
      </c>
      <c r="AT55" s="7" t="s">
        <v>618</v>
      </c>
      <c r="AU55" s="15" t="s">
        <v>649</v>
      </c>
      <c r="AV55" s="15"/>
      <c r="AW55" s="15"/>
      <c r="AX55" s="15"/>
      <c r="BD55" s="14"/>
    </row>
    <row r="56" spans="1:56" x14ac:dyDescent="0.25">
      <c r="A56" s="177">
        <v>55</v>
      </c>
      <c r="B56" s="177" t="s">
        <v>15</v>
      </c>
      <c r="C56" s="177">
        <v>40</v>
      </c>
      <c r="D56" s="177">
        <f>'Home specs &amp; Audit'!G56+'Home specs &amp; Audit'!H56</f>
        <v>4</v>
      </c>
      <c r="E56" s="177">
        <f>'Home specs &amp; Audit'!K56</f>
        <v>1980</v>
      </c>
      <c r="F56" s="177">
        <f>'Home specs &amp; Audit'!L56</f>
        <v>1</v>
      </c>
      <c r="G56" s="177"/>
      <c r="H56" s="177" t="s">
        <v>425</v>
      </c>
      <c r="I56" s="177" t="s">
        <v>818</v>
      </c>
      <c r="J56" s="177">
        <v>4500</v>
      </c>
      <c r="K56" s="177" t="s">
        <v>849</v>
      </c>
      <c r="L56" s="177" t="s">
        <v>745</v>
      </c>
      <c r="M56" s="177" t="s">
        <v>823</v>
      </c>
      <c r="N56" s="177"/>
      <c r="O56" s="177"/>
      <c r="P56" s="177"/>
      <c r="Q56" s="177"/>
      <c r="R56" s="177"/>
      <c r="S56" s="177"/>
      <c r="T56" s="177"/>
      <c r="U56" s="177"/>
      <c r="V56" s="177">
        <v>118.8</v>
      </c>
      <c r="W56" s="177"/>
      <c r="X56" s="177">
        <v>2</v>
      </c>
      <c r="Y56" s="177">
        <v>1</v>
      </c>
      <c r="Z56" s="177" t="s">
        <v>374</v>
      </c>
      <c r="AA56" s="177">
        <v>1.62</v>
      </c>
      <c r="AB56" s="177" t="s">
        <v>380</v>
      </c>
      <c r="AC56" s="177"/>
      <c r="AD56" s="177" t="s">
        <v>381</v>
      </c>
      <c r="AE56" s="177">
        <v>2.33</v>
      </c>
      <c r="AF56" s="177">
        <v>1.79</v>
      </c>
      <c r="AG56" s="177">
        <v>3</v>
      </c>
      <c r="AH56" s="178"/>
      <c r="AI56" s="177"/>
      <c r="AJ56" s="180"/>
      <c r="AK56" s="316"/>
      <c r="AL56" s="178"/>
      <c r="AM56" s="177"/>
      <c r="AN56" s="180"/>
      <c r="AO56" s="178"/>
      <c r="AP56" s="177"/>
      <c r="AQ56" s="180"/>
      <c r="AR56" s="177">
        <v>3</v>
      </c>
      <c r="AS56" s="290" t="s">
        <v>835</v>
      </c>
      <c r="AT56" s="177" t="s">
        <v>615</v>
      </c>
      <c r="AU56" s="198" t="s">
        <v>819</v>
      </c>
      <c r="AV56" s="198"/>
      <c r="AW56" s="198"/>
      <c r="AX56" s="198"/>
      <c r="AY56" s="199"/>
      <c r="AZ56" s="199"/>
      <c r="BA56" s="199"/>
      <c r="BB56" s="14"/>
    </row>
    <row r="57" spans="1:56" x14ac:dyDescent="0.25">
      <c r="A57" s="9">
        <v>56</v>
      </c>
      <c r="B57" s="9" t="s">
        <v>16</v>
      </c>
      <c r="C57" s="9">
        <v>40</v>
      </c>
      <c r="D57" s="7">
        <f>'Home specs &amp; Audit'!G57+'Home specs &amp; Audit'!H57</f>
        <v>3</v>
      </c>
      <c r="E57" s="7">
        <f>'Home specs &amp; Audit'!K57</f>
        <v>1000</v>
      </c>
      <c r="F57" s="7">
        <f>'Home specs &amp; Audit'!L57</f>
        <v>1</v>
      </c>
      <c r="G57" s="9"/>
      <c r="H57" s="9" t="s">
        <v>425</v>
      </c>
      <c r="I57" s="9" t="s">
        <v>824</v>
      </c>
      <c r="J57" s="9" t="s">
        <v>825</v>
      </c>
      <c r="K57" s="9" t="s">
        <v>849</v>
      </c>
      <c r="L57" s="9" t="s">
        <v>745</v>
      </c>
      <c r="M57" s="9" t="s">
        <v>6</v>
      </c>
      <c r="N57" s="277"/>
      <c r="O57" s="277"/>
      <c r="P57" s="277"/>
      <c r="Q57" s="277"/>
      <c r="R57" s="277"/>
      <c r="S57" s="277"/>
      <c r="T57" s="277"/>
      <c r="U57" s="277"/>
      <c r="V57" s="32">
        <v>118.2</v>
      </c>
      <c r="W57" s="32"/>
      <c r="X57" s="63">
        <v>2</v>
      </c>
      <c r="Y57" s="63">
        <v>0</v>
      </c>
      <c r="Z57" s="41" t="s">
        <v>374</v>
      </c>
      <c r="AA57" s="31">
        <v>1.54</v>
      </c>
      <c r="AB57" s="28"/>
      <c r="AC57" s="32"/>
      <c r="AD57" s="41" t="s">
        <v>375</v>
      </c>
      <c r="AE57" s="31">
        <v>1.3</v>
      </c>
      <c r="AF57" s="28"/>
      <c r="AG57" s="32"/>
      <c r="AH57" s="75"/>
      <c r="AI57" s="197"/>
      <c r="AJ57" s="80"/>
      <c r="AK57" s="269"/>
      <c r="AL57" s="75"/>
      <c r="AM57" s="197"/>
      <c r="AN57" s="80"/>
      <c r="AO57" s="75"/>
      <c r="AP57" s="197"/>
      <c r="AQ57" s="80"/>
      <c r="AR57" s="9">
        <v>3</v>
      </c>
      <c r="AS57" s="22" t="s">
        <v>15</v>
      </c>
      <c r="AT57" s="9" t="s">
        <v>615</v>
      </c>
      <c r="AU57" s="85"/>
      <c r="AV57" s="15"/>
      <c r="AW57" s="15"/>
      <c r="AX57" s="15"/>
    </row>
    <row r="58" spans="1:56" x14ac:dyDescent="0.25">
      <c r="A58" s="9">
        <v>57</v>
      </c>
      <c r="B58" s="9" t="s">
        <v>15</v>
      </c>
      <c r="C58" s="9">
        <v>40</v>
      </c>
      <c r="D58" s="7">
        <f>'Home specs &amp; Audit'!G58+'Home specs &amp; Audit'!H58</f>
        <v>1</v>
      </c>
      <c r="E58" s="7">
        <f>'Home specs &amp; Audit'!K58</f>
        <v>1406</v>
      </c>
      <c r="F58" s="7">
        <f>'Home specs &amp; Audit'!L58</f>
        <v>1</v>
      </c>
      <c r="G58" s="9"/>
      <c r="H58" s="9" t="s">
        <v>425</v>
      </c>
      <c r="I58" s="9" t="s">
        <v>822</v>
      </c>
      <c r="J58" s="9">
        <v>4500</v>
      </c>
      <c r="K58" s="9" t="s">
        <v>113</v>
      </c>
      <c r="L58" s="9" t="s">
        <v>745</v>
      </c>
      <c r="M58" s="9" t="s">
        <v>6</v>
      </c>
      <c r="N58" s="277"/>
      <c r="O58" s="277"/>
      <c r="P58" s="277"/>
      <c r="Q58" s="277"/>
      <c r="R58" s="277"/>
      <c r="S58" s="277"/>
      <c r="T58" s="277"/>
      <c r="U58" s="277"/>
      <c r="V58" s="32">
        <v>129.69999999999999</v>
      </c>
      <c r="W58" s="32"/>
      <c r="X58" s="63">
        <v>2</v>
      </c>
      <c r="Y58" s="63">
        <v>0</v>
      </c>
      <c r="Z58" s="41" t="s">
        <v>374</v>
      </c>
      <c r="AA58" s="31">
        <v>2.11</v>
      </c>
      <c r="AB58" s="28"/>
      <c r="AC58" s="32"/>
      <c r="AD58" s="41" t="s">
        <v>381</v>
      </c>
      <c r="AE58" s="31">
        <v>1.08</v>
      </c>
      <c r="AF58" s="28"/>
      <c r="AG58" s="32"/>
      <c r="AH58" s="75"/>
      <c r="AI58" s="197"/>
      <c r="AJ58" s="80"/>
      <c r="AK58" s="269"/>
      <c r="AL58" s="75"/>
      <c r="AM58" s="197"/>
      <c r="AN58" s="80"/>
      <c r="AO58" s="75"/>
      <c r="AP58" s="197"/>
      <c r="AQ58" s="80"/>
      <c r="AR58" s="9">
        <v>3</v>
      </c>
      <c r="AS58" s="22" t="s">
        <v>15</v>
      </c>
      <c r="AT58" s="9" t="s">
        <v>615</v>
      </c>
      <c r="AU58" s="85"/>
      <c r="AV58" s="15"/>
      <c r="AW58" s="15"/>
      <c r="AX58" s="15"/>
    </row>
    <row r="59" spans="1:56" ht="15" customHeight="1" x14ac:dyDescent="0.25">
      <c r="A59" s="9">
        <v>58</v>
      </c>
      <c r="B59" s="9" t="s">
        <v>16</v>
      </c>
      <c r="C59" s="9">
        <v>40</v>
      </c>
      <c r="D59" s="7">
        <f>'Home specs &amp; Audit'!G59+'Home specs &amp; Audit'!H59</f>
        <v>2</v>
      </c>
      <c r="E59" s="7">
        <f>'Home specs &amp; Audit'!K59</f>
        <v>2020</v>
      </c>
      <c r="F59" s="7">
        <f>'Home specs &amp; Audit'!L59</f>
        <v>1</v>
      </c>
      <c r="G59" s="9"/>
      <c r="H59" s="9" t="s">
        <v>826</v>
      </c>
      <c r="I59" s="9" t="s">
        <v>827</v>
      </c>
      <c r="J59" s="9">
        <v>4500</v>
      </c>
      <c r="K59" s="9" t="s">
        <v>849</v>
      </c>
      <c r="L59" s="9" t="s">
        <v>745</v>
      </c>
      <c r="M59" s="9" t="s">
        <v>6</v>
      </c>
      <c r="N59" s="277"/>
      <c r="O59" s="277"/>
      <c r="P59" s="277"/>
      <c r="Q59" s="277"/>
      <c r="R59" s="277"/>
      <c r="S59" s="277"/>
      <c r="T59" s="277"/>
      <c r="U59" s="277"/>
      <c r="V59" s="51">
        <v>121.1</v>
      </c>
      <c r="W59" s="51"/>
      <c r="X59" s="62">
        <v>2</v>
      </c>
      <c r="Y59" s="62">
        <v>2</v>
      </c>
      <c r="Z59" s="61" t="s">
        <v>374</v>
      </c>
      <c r="AA59" s="31">
        <v>2.2999999999999998</v>
      </c>
      <c r="AB59" s="28">
        <v>1.97</v>
      </c>
      <c r="AC59" s="32">
        <v>4</v>
      </c>
      <c r="AD59" s="41" t="s">
        <v>375</v>
      </c>
      <c r="AE59" s="31">
        <v>2.6</v>
      </c>
      <c r="AF59" s="28">
        <v>1.85</v>
      </c>
      <c r="AG59" s="32">
        <v>2</v>
      </c>
      <c r="AH59" s="81"/>
      <c r="AI59" s="200"/>
      <c r="AJ59" s="82"/>
      <c r="AK59" s="269"/>
      <c r="AL59" s="81"/>
      <c r="AM59" s="200"/>
      <c r="AN59" s="82"/>
      <c r="AO59" s="81"/>
      <c r="AP59" s="200"/>
      <c r="AQ59" s="82"/>
      <c r="AR59" s="7">
        <v>3</v>
      </c>
      <c r="AS59" s="21" t="s">
        <v>15</v>
      </c>
      <c r="AT59" s="9" t="s">
        <v>610</v>
      </c>
      <c r="AU59" s="15" t="s">
        <v>382</v>
      </c>
      <c r="AV59" s="15"/>
      <c r="AW59" s="15"/>
      <c r="AX59" s="15"/>
    </row>
    <row r="60" spans="1:56" ht="15" customHeight="1" x14ac:dyDescent="0.25">
      <c r="A60" s="9">
        <v>59</v>
      </c>
      <c r="B60" s="9" t="s">
        <v>15</v>
      </c>
      <c r="C60" s="9">
        <v>40</v>
      </c>
      <c r="D60" s="7">
        <f>'Home specs &amp; Audit'!G60+'Home specs &amp; Audit'!H60</f>
        <v>2</v>
      </c>
      <c r="E60" s="7">
        <f>'Home specs &amp; Audit'!K60</f>
        <v>2298</v>
      </c>
      <c r="F60" s="7">
        <f>'Home specs &amp; Audit'!L60</f>
        <v>1</v>
      </c>
      <c r="G60" s="9"/>
      <c r="H60" s="9" t="s">
        <v>746</v>
      </c>
      <c r="I60" s="9" t="s">
        <v>756</v>
      </c>
      <c r="J60" s="9">
        <v>4500</v>
      </c>
      <c r="K60" s="9" t="s">
        <v>113</v>
      </c>
      <c r="L60" s="9" t="s">
        <v>745</v>
      </c>
      <c r="M60" s="9" t="s">
        <v>6</v>
      </c>
      <c r="N60" s="277"/>
      <c r="O60" s="277"/>
      <c r="P60" s="277"/>
      <c r="Q60" s="277"/>
      <c r="R60" s="277"/>
      <c r="S60" s="277"/>
      <c r="T60" s="277"/>
      <c r="U60" s="277"/>
      <c r="V60" s="51">
        <v>113.6</v>
      </c>
      <c r="W60" s="51"/>
      <c r="X60" s="62">
        <v>3</v>
      </c>
      <c r="Y60" s="62">
        <v>0</v>
      </c>
      <c r="Z60" s="61" t="s">
        <v>374</v>
      </c>
      <c r="AA60" s="31">
        <v>1.72</v>
      </c>
      <c r="AB60" s="28"/>
      <c r="AC60" s="32"/>
      <c r="AD60" s="41" t="s">
        <v>381</v>
      </c>
      <c r="AE60" s="31">
        <v>1.68</v>
      </c>
      <c r="AF60" s="283" t="s">
        <v>820</v>
      </c>
      <c r="AG60" s="32"/>
      <c r="AH60" s="81" t="s">
        <v>9</v>
      </c>
      <c r="AI60" s="197">
        <v>2.15</v>
      </c>
      <c r="AJ60" s="84"/>
      <c r="AK60" s="269"/>
      <c r="AL60" s="81"/>
      <c r="AM60" s="197"/>
      <c r="AN60" s="84"/>
      <c r="AO60" s="81"/>
      <c r="AP60" s="197"/>
      <c r="AQ60" s="84"/>
      <c r="AR60" s="9">
        <v>3</v>
      </c>
      <c r="AS60" s="22" t="s">
        <v>15</v>
      </c>
      <c r="AT60" s="9" t="s">
        <v>615</v>
      </c>
      <c r="AU60" s="85"/>
      <c r="AV60" s="15"/>
      <c r="AW60" s="15"/>
      <c r="AX60" s="15"/>
    </row>
    <row r="61" spans="1:56" ht="15" customHeight="1" x14ac:dyDescent="0.25">
      <c r="A61" s="9">
        <v>60</v>
      </c>
      <c r="B61" s="9" t="s">
        <v>16</v>
      </c>
      <c r="C61" s="9">
        <v>40</v>
      </c>
      <c r="D61" s="7">
        <f>'Home specs &amp; Audit'!G61+'Home specs &amp; Audit'!H61</f>
        <v>3</v>
      </c>
      <c r="E61" s="7">
        <f>'Home specs &amp; Audit'!K61</f>
        <v>1520</v>
      </c>
      <c r="F61" s="7">
        <f>'Home specs &amp; Audit'!L61</f>
        <v>1</v>
      </c>
      <c r="G61" s="9"/>
      <c r="H61" s="9" t="s">
        <v>425</v>
      </c>
      <c r="I61" s="9" t="s">
        <v>808</v>
      </c>
      <c r="J61" s="9">
        <v>4500</v>
      </c>
      <c r="K61" s="9" t="s">
        <v>113</v>
      </c>
      <c r="L61" s="9" t="s">
        <v>745</v>
      </c>
      <c r="M61" s="9" t="s">
        <v>6</v>
      </c>
      <c r="N61" s="277"/>
      <c r="O61" s="277"/>
      <c r="P61" s="277"/>
      <c r="Q61" s="277"/>
      <c r="R61" s="277"/>
      <c r="S61" s="277"/>
      <c r="T61" s="277"/>
      <c r="U61" s="277"/>
      <c r="V61" s="51">
        <v>99.3</v>
      </c>
      <c r="W61" s="51"/>
      <c r="X61" s="62">
        <v>2</v>
      </c>
      <c r="Y61" s="62">
        <v>1</v>
      </c>
      <c r="Z61" s="61" t="s">
        <v>374</v>
      </c>
      <c r="AA61" s="31">
        <v>2.12</v>
      </c>
      <c r="AB61" s="28"/>
      <c r="AC61" s="32"/>
      <c r="AD61" s="41" t="s">
        <v>375</v>
      </c>
      <c r="AE61" s="31">
        <v>2.4</v>
      </c>
      <c r="AF61" s="28">
        <v>1.9</v>
      </c>
      <c r="AG61" s="32">
        <v>4</v>
      </c>
      <c r="AH61" s="81"/>
      <c r="AI61" s="200"/>
      <c r="AJ61" s="82"/>
      <c r="AK61" s="269"/>
      <c r="AL61" s="81"/>
      <c r="AM61" s="200"/>
      <c r="AN61" s="82"/>
      <c r="AO61" s="81"/>
      <c r="AP61" s="200"/>
      <c r="AQ61" s="82"/>
      <c r="AR61" s="7">
        <v>3</v>
      </c>
      <c r="AS61" s="21" t="s">
        <v>15</v>
      </c>
      <c r="AT61" s="9" t="s">
        <v>610</v>
      </c>
      <c r="AU61" s="15" t="s">
        <v>378</v>
      </c>
    </row>
    <row r="62" spans="1:56" s="15" customFormat="1" x14ac:dyDescent="0.25">
      <c r="A62" s="10">
        <v>61</v>
      </c>
      <c r="B62" s="10" t="s">
        <v>16</v>
      </c>
      <c r="C62" s="10">
        <v>38</v>
      </c>
      <c r="D62" s="7">
        <f>'Home specs &amp; Audit'!G62+'Home specs &amp; Audit'!H62</f>
        <v>2</v>
      </c>
      <c r="E62" s="7">
        <f>'Home specs &amp; Audit'!K62</f>
        <v>875</v>
      </c>
      <c r="F62" s="7">
        <f>'Home specs &amp; Audit'!L62</f>
        <v>1</v>
      </c>
      <c r="G62" s="37"/>
      <c r="H62" s="10" t="s">
        <v>425</v>
      </c>
      <c r="I62" s="10" t="s">
        <v>762</v>
      </c>
      <c r="J62" s="10">
        <v>4500</v>
      </c>
      <c r="K62" s="9" t="s">
        <v>113</v>
      </c>
      <c r="L62" s="7" t="s">
        <v>745</v>
      </c>
      <c r="M62" s="7" t="s">
        <v>6</v>
      </c>
      <c r="N62" s="277"/>
      <c r="O62" s="279"/>
      <c r="P62" s="278"/>
      <c r="Q62" s="279"/>
      <c r="R62" s="279"/>
      <c r="S62" s="279"/>
      <c r="T62" s="277"/>
      <c r="U62" s="277"/>
      <c r="V62" s="95"/>
      <c r="W62" s="95"/>
      <c r="X62" s="62"/>
      <c r="Y62" s="62"/>
      <c r="Z62" s="61"/>
      <c r="AA62" s="31"/>
      <c r="AB62" s="28"/>
      <c r="AC62" s="32"/>
      <c r="AD62" s="41"/>
      <c r="AE62" s="31"/>
      <c r="AF62" s="28"/>
      <c r="AG62" s="32"/>
      <c r="AH62" s="75"/>
      <c r="AI62" s="176"/>
      <c r="AJ62" s="80"/>
      <c r="AK62" s="269"/>
      <c r="AL62" s="75"/>
      <c r="AM62" s="176"/>
      <c r="AN62" s="183"/>
      <c r="AO62" s="75"/>
      <c r="AP62" s="176"/>
      <c r="AQ62" s="183"/>
      <c r="AR62" s="184"/>
      <c r="AS62" s="289" t="s">
        <v>16</v>
      </c>
      <c r="AT62" s="7" t="s">
        <v>297</v>
      </c>
      <c r="AU62" s="263"/>
    </row>
    <row r="63" spans="1:56" x14ac:dyDescent="0.25">
      <c r="A63" s="9">
        <v>62</v>
      </c>
      <c r="B63" s="7"/>
      <c r="C63" s="7"/>
      <c r="D63" s="7">
        <f>'Home specs &amp; Audit'!G63+'Home specs &amp; Audit'!H63</f>
        <v>2</v>
      </c>
      <c r="E63" s="294">
        <f>'Home specs &amp; Audit'!K63</f>
        <v>1344</v>
      </c>
      <c r="F63" s="294">
        <f>'Home specs &amp; Audit'!L63</f>
        <v>1</v>
      </c>
      <c r="G63" s="7"/>
      <c r="H63" s="7"/>
      <c r="I63" s="7"/>
      <c r="J63" s="7"/>
      <c r="K63" s="7"/>
      <c r="L63" s="7"/>
      <c r="M63" s="7"/>
      <c r="N63" s="277"/>
      <c r="O63" s="277"/>
      <c r="P63" s="277"/>
      <c r="Q63" s="277"/>
      <c r="R63" s="277"/>
      <c r="S63" s="277"/>
      <c r="T63" s="277"/>
      <c r="U63" s="277"/>
      <c r="V63" s="7"/>
      <c r="W63" s="7"/>
      <c r="X63" s="7"/>
      <c r="Y63" s="7"/>
      <c r="Z63" s="303" t="s">
        <v>738</v>
      </c>
      <c r="AA63" s="49">
        <v>3.8</v>
      </c>
      <c r="AB63" s="27">
        <v>2.1</v>
      </c>
      <c r="AC63" s="10"/>
      <c r="AD63" s="7"/>
      <c r="AE63" s="7"/>
      <c r="AF63" s="7"/>
      <c r="AG63" s="10"/>
      <c r="AH63" s="7"/>
      <c r="AI63" s="33"/>
      <c r="AJ63" s="7"/>
      <c r="AK63" s="304"/>
      <c r="AL63" s="7"/>
      <c r="AM63" s="33"/>
      <c r="AN63" s="7"/>
      <c r="AO63" s="7"/>
      <c r="AP63" s="33"/>
      <c r="AQ63" s="7"/>
      <c r="AR63" s="7"/>
      <c r="AS63" s="21"/>
      <c r="AT63" s="7"/>
    </row>
    <row r="64" spans="1:56" x14ac:dyDescent="0.25">
      <c r="A64" s="262"/>
      <c r="E64" s="313"/>
      <c r="F64" s="313"/>
      <c r="V64" s="23"/>
      <c r="W64" s="23"/>
      <c r="X64" s="23"/>
      <c r="Y64" s="23"/>
      <c r="Z64" s="23"/>
      <c r="AA64" s="302"/>
      <c r="AB64" s="302"/>
      <c r="AC64" s="199"/>
      <c r="AG64" s="199"/>
      <c r="AI64" s="5"/>
      <c r="AK64" s="270"/>
    </row>
    <row r="65" spans="5:37" x14ac:dyDescent="0.25">
      <c r="E65" s="14"/>
      <c r="F65" s="14"/>
      <c r="V65" s="23"/>
      <c r="W65" s="23"/>
      <c r="X65" s="23"/>
      <c r="Y65" s="23"/>
      <c r="Z65" s="23"/>
      <c r="AA65" s="31">
        <v>1.75</v>
      </c>
      <c r="AB65" s="28"/>
      <c r="AC65" s="14"/>
      <c r="AG65" s="14"/>
      <c r="AK65" s="210"/>
    </row>
    <row r="66" spans="5:37" x14ac:dyDescent="0.25">
      <c r="V66" s="23"/>
      <c r="W66" s="23"/>
      <c r="X66" s="23"/>
      <c r="Y66" s="23"/>
      <c r="Z66" s="23"/>
      <c r="AA66" s="31">
        <v>2.5</v>
      </c>
      <c r="AB66" s="28"/>
      <c r="AC66" s="14"/>
      <c r="AG66" s="14"/>
      <c r="AK66" s="210"/>
    </row>
    <row r="67" spans="5:37" x14ac:dyDescent="0.25">
      <c r="AA67" s="77">
        <v>2.27</v>
      </c>
      <c r="AB67" s="78"/>
      <c r="AC67" s="249"/>
      <c r="AG67" s="249"/>
      <c r="AK67" s="210"/>
    </row>
    <row r="68" spans="5:37" x14ac:dyDescent="0.25">
      <c r="AA68" s="31">
        <v>2.2999999999999998</v>
      </c>
      <c r="AB68" s="28"/>
      <c r="AC68" s="14"/>
      <c r="AG68" s="14"/>
      <c r="AK68" s="210"/>
    </row>
    <row r="69" spans="5:37" x14ac:dyDescent="0.25">
      <c r="AA69" s="31">
        <v>2.5</v>
      </c>
      <c r="AB69" s="28"/>
      <c r="AC69" s="14"/>
      <c r="AG69" s="14"/>
      <c r="AK69" s="210"/>
    </row>
    <row r="70" spans="5:37" x14ac:dyDescent="0.25">
      <c r="AA70" s="31">
        <v>1.75</v>
      </c>
      <c r="AB70" s="28"/>
      <c r="AC70" s="14"/>
      <c r="AG70" s="14"/>
      <c r="AK70" s="210"/>
    </row>
    <row r="71" spans="5:37" x14ac:dyDescent="0.25">
      <c r="AA71" s="31"/>
      <c r="AB71" s="28"/>
      <c r="AC71" s="14"/>
      <c r="AG71" s="14"/>
      <c r="AK71" s="210"/>
    </row>
    <row r="72" spans="5:37" x14ac:dyDescent="0.25">
      <c r="AA72" s="31">
        <v>2.41</v>
      </c>
      <c r="AB72" s="28"/>
      <c r="AC72" s="14"/>
      <c r="AG72" s="14"/>
      <c r="AK72" s="210"/>
    </row>
    <row r="73" spans="5:37" x14ac:dyDescent="0.25">
      <c r="AA73" s="31">
        <v>1.92</v>
      </c>
      <c r="AB73" s="28"/>
      <c r="AC73" s="14"/>
      <c r="AG73" s="14"/>
      <c r="AK73" s="210"/>
    </row>
    <row r="74" spans="5:37" x14ac:dyDescent="0.25">
      <c r="AA74" s="31">
        <v>1.44</v>
      </c>
      <c r="AB74" s="28"/>
      <c r="AC74" s="14"/>
      <c r="AG74" s="14"/>
      <c r="AK74" s="210"/>
    </row>
    <row r="75" spans="5:37" x14ac:dyDescent="0.25">
      <c r="AA75" s="31">
        <v>2.27</v>
      </c>
      <c r="AB75" s="28">
        <v>1.97</v>
      </c>
      <c r="AC75" s="14"/>
      <c r="AG75" s="14"/>
      <c r="AK75" s="210"/>
    </row>
    <row r="76" spans="5:37" x14ac:dyDescent="0.25">
      <c r="AA76" s="31">
        <v>1.38</v>
      </c>
      <c r="AB76" s="28"/>
      <c r="AC76" s="14"/>
      <c r="AG76" s="14"/>
      <c r="AK76" s="210"/>
    </row>
    <row r="77" spans="5:37" x14ac:dyDescent="0.25">
      <c r="AA77" s="31">
        <v>2.23</v>
      </c>
      <c r="AB77" s="28"/>
      <c r="AC77" s="14"/>
      <c r="AG77" s="14"/>
      <c r="AK77" s="210"/>
    </row>
    <row r="78" spans="5:37" x14ac:dyDescent="0.25">
      <c r="AA78" s="31">
        <v>1.85</v>
      </c>
      <c r="AB78" s="28"/>
      <c r="AC78" s="14"/>
      <c r="AG78" s="14"/>
      <c r="AK78" s="210"/>
    </row>
    <row r="79" spans="5:37" x14ac:dyDescent="0.25">
      <c r="AA79" s="31">
        <v>2.71</v>
      </c>
      <c r="AB79" s="28">
        <v>1.96</v>
      </c>
      <c r="AC79" s="14"/>
      <c r="AG79" s="14"/>
      <c r="AK79" s="210"/>
    </row>
    <row r="80" spans="5:37" x14ac:dyDescent="0.25">
      <c r="AA80" s="31">
        <v>2.16</v>
      </c>
      <c r="AB80" s="28"/>
      <c r="AC80" s="14"/>
      <c r="AG80" s="14"/>
      <c r="AK80" s="210"/>
    </row>
    <row r="81" spans="27:37" x14ac:dyDescent="0.25">
      <c r="AA81" s="31">
        <v>2.64</v>
      </c>
      <c r="AB81" s="28">
        <v>1.67</v>
      </c>
      <c r="AC81" s="14"/>
      <c r="AG81" s="14"/>
      <c r="AK81" s="210"/>
    </row>
    <row r="82" spans="27:37" x14ac:dyDescent="0.25">
      <c r="AA82" s="177"/>
      <c r="AB82" s="177"/>
      <c r="AC82" s="199"/>
      <c r="AG82" s="199"/>
      <c r="AK82" s="270"/>
    </row>
    <row r="83" spans="27:37" x14ac:dyDescent="0.25">
      <c r="AA83" s="31">
        <v>4.3</v>
      </c>
      <c r="AB83" s="27">
        <v>2</v>
      </c>
      <c r="AC83" s="13"/>
      <c r="AG83" s="13"/>
      <c r="AK83" s="211"/>
    </row>
    <row r="84" spans="27:37" x14ac:dyDescent="0.25">
      <c r="AA84" s="31">
        <v>2.5</v>
      </c>
      <c r="AB84" s="28"/>
      <c r="AC84" s="14"/>
      <c r="AG84" s="14"/>
      <c r="AK84" s="210"/>
    </row>
    <row r="85" spans="27:37" x14ac:dyDescent="0.25">
      <c r="AA85" s="31">
        <v>1.27</v>
      </c>
      <c r="AB85" s="28"/>
      <c r="AC85" s="14"/>
      <c r="AG85" s="14"/>
      <c r="AK85" s="210"/>
    </row>
    <row r="86" spans="27:37" x14ac:dyDescent="0.25">
      <c r="AA86" s="31">
        <v>1.2</v>
      </c>
      <c r="AB86" s="28"/>
      <c r="AC86" s="14"/>
      <c r="AG86" s="14"/>
      <c r="AK86" s="210"/>
    </row>
    <row r="87" spans="27:37" x14ac:dyDescent="0.25">
      <c r="AA87" s="31">
        <v>2.08</v>
      </c>
      <c r="AB87" s="28"/>
      <c r="AC87" s="14"/>
      <c r="AG87" s="14"/>
      <c r="AK87" s="210"/>
    </row>
    <row r="88" spans="27:37" x14ac:dyDescent="0.25">
      <c r="AA88" s="31">
        <v>3.12</v>
      </c>
      <c r="AB88" s="28">
        <v>2</v>
      </c>
      <c r="AC88" s="14"/>
      <c r="AG88" s="14"/>
      <c r="AK88" s="210"/>
    </row>
    <row r="89" spans="27:37" x14ac:dyDescent="0.25">
      <c r="AA89" s="31">
        <v>2.2799999999999998</v>
      </c>
      <c r="AB89" s="28"/>
      <c r="AC89" s="14"/>
      <c r="AG89" s="14"/>
      <c r="AK89" s="210"/>
    </row>
    <row r="90" spans="27:37" x14ac:dyDescent="0.25">
      <c r="AA90" s="31">
        <v>2.3199999999999998</v>
      </c>
      <c r="AB90" s="28"/>
      <c r="AC90" s="14"/>
      <c r="AG90" s="14"/>
      <c r="AK90" s="210"/>
    </row>
    <row r="91" spans="27:37" x14ac:dyDescent="0.25">
      <c r="AA91" s="31">
        <v>2.2999999999999998</v>
      </c>
      <c r="AB91" s="28">
        <v>1.93</v>
      </c>
      <c r="AC91" s="14"/>
      <c r="AG91" s="14"/>
      <c r="AK91" s="210"/>
    </row>
    <row r="92" spans="27:37" x14ac:dyDescent="0.25">
      <c r="AA92" s="31">
        <v>4.4000000000000004</v>
      </c>
      <c r="AB92" s="28">
        <v>2.1</v>
      </c>
      <c r="AC92" s="14"/>
      <c r="AG92" s="14"/>
      <c r="AK92" s="210"/>
    </row>
    <row r="93" spans="27:37" x14ac:dyDescent="0.25">
      <c r="AA93" s="141">
        <v>1.88</v>
      </c>
      <c r="AB93" s="96"/>
      <c r="AC93" s="199"/>
      <c r="AG93" s="199"/>
      <c r="AK93" s="270"/>
    </row>
    <row r="94" spans="27:37" x14ac:dyDescent="0.25">
      <c r="AA94" s="191"/>
      <c r="AB94" s="191"/>
      <c r="AC94" s="199"/>
      <c r="AG94" s="199"/>
      <c r="AK94" s="270"/>
    </row>
    <row r="95" spans="27:37" x14ac:dyDescent="0.25">
      <c r="AA95" s="31">
        <v>2.1</v>
      </c>
      <c r="AB95" s="28"/>
      <c r="AC95" s="14"/>
      <c r="AG95" s="14"/>
      <c r="AK95" s="210"/>
    </row>
    <row r="96" spans="27:37" x14ac:dyDescent="0.25">
      <c r="AA96" s="31">
        <v>1.5</v>
      </c>
      <c r="AB96" s="28"/>
      <c r="AC96" s="14"/>
      <c r="AG96" s="14"/>
      <c r="AK96" s="210"/>
    </row>
    <row r="97" spans="27:37" x14ac:dyDescent="0.25">
      <c r="AA97" s="31">
        <v>2.44</v>
      </c>
      <c r="AB97" s="28">
        <v>1.92</v>
      </c>
      <c r="AC97" s="14"/>
      <c r="AG97" s="14"/>
      <c r="AK97" s="210"/>
    </row>
    <row r="98" spans="27:37" x14ac:dyDescent="0.25">
      <c r="AA98" s="192"/>
      <c r="AB98" s="192"/>
      <c r="AC98" s="13"/>
      <c r="AG98" s="13"/>
      <c r="AK98" s="211"/>
    </row>
    <row r="99" spans="27:37" x14ac:dyDescent="0.25">
      <c r="AA99" s="31">
        <v>2.58</v>
      </c>
      <c r="AB99" s="28">
        <v>1.65</v>
      </c>
      <c r="AC99" s="14"/>
      <c r="AG99" s="14"/>
      <c r="AK99" s="210"/>
    </row>
    <row r="100" spans="27:37" x14ac:dyDescent="0.25">
      <c r="AA100" s="31">
        <v>1.3</v>
      </c>
      <c r="AB100" s="28"/>
      <c r="AC100" s="14"/>
      <c r="AG100" s="14"/>
      <c r="AK100" s="210"/>
    </row>
    <row r="101" spans="27:37" x14ac:dyDescent="0.25">
      <c r="AA101" s="31">
        <v>4.2</v>
      </c>
      <c r="AB101" s="28">
        <v>1.91</v>
      </c>
      <c r="AC101" s="14"/>
      <c r="AG101" s="14"/>
      <c r="AK101" s="210"/>
    </row>
    <row r="102" spans="27:37" x14ac:dyDescent="0.25">
      <c r="AA102" s="31">
        <v>2.04</v>
      </c>
      <c r="AB102" s="28"/>
      <c r="AC102" s="14"/>
      <c r="AG102" s="14"/>
      <c r="AK102" s="210"/>
    </row>
    <row r="103" spans="27:37" x14ac:dyDescent="0.25">
      <c r="AA103" s="31">
        <v>1.9</v>
      </c>
      <c r="AB103" s="28"/>
      <c r="AC103" s="14"/>
      <c r="AG103" s="14"/>
      <c r="AK103" s="210"/>
    </row>
    <row r="104" spans="27:37" x14ac:dyDescent="0.25">
      <c r="AA104" s="31">
        <v>2</v>
      </c>
      <c r="AB104" s="28"/>
      <c r="AC104" s="14"/>
      <c r="AG104" s="14"/>
      <c r="AK104" s="210"/>
    </row>
    <row r="105" spans="27:37" x14ac:dyDescent="0.25">
      <c r="AA105" s="31">
        <v>1.68</v>
      </c>
      <c r="AB105" s="28"/>
      <c r="AC105" s="14"/>
      <c r="AG105" s="14"/>
      <c r="AK105" s="210"/>
    </row>
    <row r="106" spans="27:37" x14ac:dyDescent="0.25">
      <c r="AA106" s="31">
        <v>2.85</v>
      </c>
      <c r="AB106" s="28">
        <v>1.91</v>
      </c>
      <c r="AC106" s="14"/>
      <c r="AG106" s="14"/>
      <c r="AK106" s="210"/>
    </row>
    <row r="107" spans="27:37" x14ac:dyDescent="0.25">
      <c r="AA107" s="31">
        <v>1.65</v>
      </c>
      <c r="AB107" s="28"/>
      <c r="AC107" s="14"/>
      <c r="AG107" s="14"/>
      <c r="AK107" s="210"/>
    </row>
    <row r="108" spans="27:37" x14ac:dyDescent="0.25">
      <c r="AA108" s="31">
        <v>2.27</v>
      </c>
      <c r="AB108" s="28">
        <v>2</v>
      </c>
      <c r="AC108" s="14"/>
      <c r="AG108" s="14"/>
      <c r="AK108" s="210"/>
    </row>
    <row r="109" spans="27:37" x14ac:dyDescent="0.25">
      <c r="AA109" s="31">
        <v>1.48</v>
      </c>
      <c r="AB109" s="28"/>
      <c r="AC109" s="14"/>
      <c r="AG109" s="14"/>
      <c r="AK109" s="210"/>
    </row>
    <row r="110" spans="27:37" x14ac:dyDescent="0.25">
      <c r="AA110" s="31">
        <v>1.9</v>
      </c>
      <c r="AB110" s="28"/>
      <c r="AC110" s="14"/>
      <c r="AG110" s="14"/>
      <c r="AK110" s="210"/>
    </row>
    <row r="111" spans="27:37" x14ac:dyDescent="0.25">
      <c r="AA111" s="31">
        <v>2.2999999999999998</v>
      </c>
      <c r="AB111" s="28">
        <v>1.94</v>
      </c>
      <c r="AC111" s="14"/>
      <c r="AG111" s="14"/>
      <c r="AK111" s="210"/>
    </row>
    <row r="112" spans="27:37" x14ac:dyDescent="0.25">
      <c r="AA112" s="31">
        <v>1.8</v>
      </c>
      <c r="AB112" s="28"/>
      <c r="AC112" s="14"/>
      <c r="AG112" s="14"/>
      <c r="AK112" s="210"/>
    </row>
    <row r="113" spans="27:37" x14ac:dyDescent="0.25">
      <c r="AA113" s="31">
        <v>1.5</v>
      </c>
      <c r="AB113" s="28"/>
      <c r="AC113" s="14"/>
      <c r="AG113" s="14"/>
      <c r="AK113" s="210"/>
    </row>
    <row r="114" spans="27:37" x14ac:dyDescent="0.25">
      <c r="AA114" s="31"/>
      <c r="AB114" s="28"/>
      <c r="AC114" s="14"/>
      <c r="AG114" s="14"/>
      <c r="AK114" s="210"/>
    </row>
    <row r="115" spans="27:37" x14ac:dyDescent="0.25">
      <c r="AA115" s="31">
        <v>1.51</v>
      </c>
      <c r="AB115" s="28"/>
      <c r="AC115" s="14"/>
      <c r="AG115" s="14"/>
      <c r="AK115" s="210"/>
    </row>
    <row r="116" spans="27:37" x14ac:dyDescent="0.25">
      <c r="AA116" s="31">
        <v>2.1</v>
      </c>
      <c r="AB116" s="28"/>
      <c r="AC116" s="14"/>
      <c r="AG116" s="14"/>
      <c r="AK116" s="210"/>
    </row>
    <row r="117" spans="27:37" x14ac:dyDescent="0.25">
      <c r="AA117" s="141">
        <v>2.33</v>
      </c>
      <c r="AB117" s="96">
        <v>1.79</v>
      </c>
      <c r="AC117" s="199"/>
      <c r="AG117" s="199"/>
      <c r="AK117" s="270"/>
    </row>
    <row r="118" spans="27:37" x14ac:dyDescent="0.25">
      <c r="AA118" s="31">
        <v>1.3</v>
      </c>
      <c r="AB118" s="28"/>
      <c r="AC118" s="14"/>
      <c r="AG118" s="14"/>
      <c r="AK118" s="210"/>
    </row>
    <row r="119" spans="27:37" x14ac:dyDescent="0.25">
      <c r="AA119" s="31">
        <v>1.08</v>
      </c>
      <c r="AB119" s="28"/>
      <c r="AC119" s="14"/>
      <c r="AG119" s="14"/>
      <c r="AK119" s="210"/>
    </row>
    <row r="120" spans="27:37" x14ac:dyDescent="0.25">
      <c r="AA120" s="31">
        <v>2.6</v>
      </c>
      <c r="AB120" s="28">
        <v>1.85</v>
      </c>
      <c r="AC120" s="14"/>
      <c r="AG120" s="14"/>
      <c r="AK120" s="210"/>
    </row>
    <row r="121" spans="27:37" x14ac:dyDescent="0.25">
      <c r="AA121" s="31">
        <v>1.68</v>
      </c>
      <c r="AB121" s="83"/>
      <c r="AC121" s="123"/>
      <c r="AG121" s="123"/>
      <c r="AK121" s="271"/>
    </row>
    <row r="122" spans="27:37" x14ac:dyDescent="0.25">
      <c r="AA122" s="31">
        <v>2.4</v>
      </c>
      <c r="AB122" s="28">
        <v>1.9</v>
      </c>
      <c r="AC122" s="14"/>
      <c r="AG122" s="14"/>
      <c r="AK122" s="210"/>
    </row>
    <row r="123" spans="27:37" x14ac:dyDescent="0.25">
      <c r="AA123" s="176">
        <v>2.2000000000000002</v>
      </c>
      <c r="AB123" s="180"/>
      <c r="AC123" s="199"/>
      <c r="AG123" s="199"/>
      <c r="AK123" s="270"/>
    </row>
    <row r="124" spans="27:37" x14ac:dyDescent="0.25">
      <c r="AA124" s="179"/>
      <c r="AB124" s="80">
        <v>1.99</v>
      </c>
      <c r="AC124" s="14"/>
      <c r="AG124" s="14"/>
      <c r="AK124" s="210"/>
    </row>
    <row r="125" spans="27:37" x14ac:dyDescent="0.25">
      <c r="AA125" s="176">
        <v>2.74</v>
      </c>
      <c r="AB125" s="80"/>
      <c r="AC125" s="14"/>
      <c r="AG125" s="14"/>
      <c r="AK125" s="210"/>
    </row>
    <row r="126" spans="27:37" x14ac:dyDescent="0.25">
      <c r="AA126" s="176">
        <v>2.5</v>
      </c>
      <c r="AB126" s="80">
        <v>1.84</v>
      </c>
      <c r="AC126" s="14"/>
      <c r="AG126" s="14"/>
      <c r="AK126" s="210"/>
    </row>
    <row r="127" spans="27:37" x14ac:dyDescent="0.25">
      <c r="AA127" s="176">
        <v>2.37</v>
      </c>
      <c r="AB127" s="80"/>
      <c r="AC127" s="14"/>
      <c r="AG127" s="14"/>
      <c r="AK127" s="210"/>
    </row>
    <row r="128" spans="27:37" x14ac:dyDescent="0.25">
      <c r="AA128" s="176"/>
      <c r="AB128" s="80"/>
      <c r="AC128" s="14"/>
      <c r="AG128" s="14"/>
      <c r="AK128" s="210"/>
    </row>
    <row r="129" spans="27:37" x14ac:dyDescent="0.25">
      <c r="AA129" s="176"/>
      <c r="AB129" s="80"/>
      <c r="AC129" s="14"/>
      <c r="AG129" s="14"/>
      <c r="AK129" s="210"/>
    </row>
    <row r="130" spans="27:37" x14ac:dyDescent="0.25">
      <c r="AA130" s="176">
        <v>1.75</v>
      </c>
      <c r="AB130" s="80"/>
      <c r="AC130" s="14"/>
      <c r="AG130" s="14"/>
      <c r="AK130" s="210"/>
    </row>
    <row r="131" spans="27:37" x14ac:dyDescent="0.25">
      <c r="AA131" s="176"/>
      <c r="AB131" s="80"/>
      <c r="AC131" s="14"/>
      <c r="AG131" s="14"/>
      <c r="AK131" s="210"/>
    </row>
    <row r="132" spans="27:37" x14ac:dyDescent="0.25">
      <c r="AA132" s="176"/>
      <c r="AB132" s="80"/>
      <c r="AC132" s="14"/>
      <c r="AG132" s="14"/>
      <c r="AK132" s="210"/>
    </row>
    <row r="133" spans="27:37" x14ac:dyDescent="0.25">
      <c r="AA133" s="176"/>
      <c r="AB133" s="80"/>
      <c r="AC133" s="14"/>
      <c r="AG133" s="14"/>
      <c r="AK133" s="210"/>
    </row>
    <row r="134" spans="27:37" x14ac:dyDescent="0.25">
      <c r="AA134" s="176"/>
      <c r="AB134" s="80"/>
      <c r="AC134" s="14"/>
      <c r="AG134" s="14"/>
      <c r="AK134" s="210"/>
    </row>
    <row r="135" spans="27:37" x14ac:dyDescent="0.25">
      <c r="AA135" s="176">
        <v>1.75</v>
      </c>
      <c r="AB135" s="80"/>
      <c r="AC135" s="14"/>
      <c r="AG135" s="14"/>
      <c r="AK135" s="210"/>
    </row>
    <row r="136" spans="27:37" x14ac:dyDescent="0.25">
      <c r="AA136" s="185">
        <v>1.1000000000000001</v>
      </c>
      <c r="AB136" s="80"/>
      <c r="AC136" s="14"/>
      <c r="AG136" s="14"/>
      <c r="AK136" s="210"/>
    </row>
    <row r="137" spans="27:37" x14ac:dyDescent="0.25">
      <c r="AA137" s="176"/>
      <c r="AB137" s="80"/>
      <c r="AC137" s="14"/>
      <c r="AG137" s="14"/>
      <c r="AK137" s="210"/>
    </row>
    <row r="138" spans="27:37" x14ac:dyDescent="0.25">
      <c r="AA138" s="176"/>
      <c r="AB138" s="80"/>
      <c r="AC138" s="14"/>
      <c r="AG138" s="14"/>
      <c r="AK138" s="210"/>
    </row>
    <row r="139" spans="27:37" x14ac:dyDescent="0.25">
      <c r="AA139" s="176"/>
      <c r="AB139" s="80"/>
      <c r="AC139" s="14"/>
      <c r="AG139" s="14"/>
      <c r="AK139" s="210"/>
    </row>
    <row r="140" spans="27:37" x14ac:dyDescent="0.25">
      <c r="AA140" s="176"/>
      <c r="AB140" s="80"/>
      <c r="AC140" s="14"/>
      <c r="AG140" s="14"/>
      <c r="AK140" s="210"/>
    </row>
    <row r="141" spans="27:37" x14ac:dyDescent="0.25">
      <c r="AA141" s="176"/>
      <c r="AB141" s="180"/>
      <c r="AC141" s="199"/>
      <c r="AG141" s="199"/>
      <c r="AK141" s="270"/>
    </row>
    <row r="142" spans="27:37" x14ac:dyDescent="0.25">
      <c r="AA142" s="186"/>
      <c r="AB142" s="80"/>
      <c r="AC142" s="14"/>
      <c r="AG142" s="14"/>
      <c r="AK142" s="210"/>
    </row>
    <row r="143" spans="27:37" x14ac:dyDescent="0.25">
      <c r="AA143" s="176"/>
      <c r="AB143" s="80"/>
      <c r="AC143" s="14"/>
      <c r="AG143" s="14"/>
      <c r="AK143" s="210"/>
    </row>
    <row r="144" spans="27:37" x14ac:dyDescent="0.25">
      <c r="AA144" s="176"/>
      <c r="AB144" s="80"/>
      <c r="AC144" s="14"/>
      <c r="AG144" s="14"/>
      <c r="AK144" s="210"/>
    </row>
    <row r="145" spans="27:37" x14ac:dyDescent="0.25">
      <c r="AA145" s="176"/>
      <c r="AB145" s="80"/>
      <c r="AC145" s="14"/>
      <c r="AG145" s="14"/>
      <c r="AK145" s="210"/>
    </row>
    <row r="146" spans="27:37" x14ac:dyDescent="0.25">
      <c r="AA146" s="176"/>
      <c r="AB146" s="80"/>
      <c r="AC146" s="14"/>
      <c r="AG146" s="14"/>
      <c r="AK146" s="210"/>
    </row>
    <row r="147" spans="27:37" x14ac:dyDescent="0.25">
      <c r="AA147" s="176"/>
      <c r="AB147" s="80"/>
      <c r="AC147" s="14"/>
      <c r="AG147" s="14"/>
      <c r="AK147" s="210"/>
    </row>
    <row r="148" spans="27:37" x14ac:dyDescent="0.25">
      <c r="AA148" s="176"/>
      <c r="AB148" s="80"/>
      <c r="AC148" s="14"/>
      <c r="AG148" s="14"/>
      <c r="AK148" s="210"/>
    </row>
    <row r="149" spans="27:37" x14ac:dyDescent="0.25">
      <c r="AA149" s="176"/>
      <c r="AB149" s="80"/>
      <c r="AC149" s="14"/>
      <c r="AG149" s="14"/>
      <c r="AK149" s="210"/>
    </row>
    <row r="150" spans="27:37" x14ac:dyDescent="0.25">
      <c r="AA150" s="176">
        <v>2.2400000000000002</v>
      </c>
      <c r="AB150" s="80"/>
      <c r="AC150" s="14"/>
      <c r="AG150" s="14"/>
      <c r="AK150" s="210"/>
    </row>
    <row r="151" spans="27:37" x14ac:dyDescent="0.25">
      <c r="AA151" s="176"/>
      <c r="AB151" s="80"/>
      <c r="AC151" s="14"/>
      <c r="AG151" s="14"/>
      <c r="AK151" s="210"/>
    </row>
    <row r="152" spans="27:37" x14ac:dyDescent="0.25">
      <c r="AA152" s="176"/>
      <c r="AB152" s="143">
        <v>1.72</v>
      </c>
      <c r="AC152" s="199"/>
      <c r="AG152" s="199"/>
      <c r="AK152" s="270"/>
    </row>
    <row r="153" spans="27:37" x14ac:dyDescent="0.25">
      <c r="AA153" s="188">
        <v>2.64</v>
      </c>
      <c r="AB153" s="194"/>
      <c r="AC153" s="199"/>
      <c r="AG153" s="199"/>
      <c r="AK153" s="270"/>
    </row>
    <row r="154" spans="27:37" x14ac:dyDescent="0.25">
      <c r="AA154" s="193"/>
      <c r="AB154" s="80"/>
      <c r="AC154" s="14"/>
      <c r="AG154" s="14"/>
      <c r="AK154" s="210"/>
    </row>
    <row r="155" spans="27:37" x14ac:dyDescent="0.25">
      <c r="AA155" s="176"/>
      <c r="AB155" s="80"/>
      <c r="AC155" s="14"/>
      <c r="AG155" s="14"/>
      <c r="AK155" s="210"/>
    </row>
    <row r="156" spans="27:37" x14ac:dyDescent="0.25">
      <c r="AA156" s="176"/>
      <c r="AB156" s="80"/>
      <c r="AC156" s="14"/>
      <c r="AG156" s="14"/>
      <c r="AK156" s="210"/>
    </row>
    <row r="157" spans="27:37" x14ac:dyDescent="0.25">
      <c r="AA157" s="176"/>
      <c r="AB157" s="196"/>
      <c r="AC157" s="13"/>
      <c r="AG157" s="13"/>
      <c r="AK157" s="211"/>
    </row>
    <row r="158" spans="27:37" x14ac:dyDescent="0.25">
      <c r="AA158" s="195"/>
      <c r="AB158" s="80"/>
      <c r="AC158" s="14"/>
      <c r="AG158" s="14"/>
      <c r="AK158" s="210"/>
    </row>
    <row r="159" spans="27:37" x14ac:dyDescent="0.25">
      <c r="AA159" s="176"/>
      <c r="AB159" s="80"/>
      <c r="AC159" s="14"/>
      <c r="AG159" s="14"/>
      <c r="AK159" s="210"/>
    </row>
    <row r="160" spans="27:37" x14ac:dyDescent="0.25">
      <c r="AA160" s="176"/>
      <c r="AB160" s="80"/>
      <c r="AC160" s="14"/>
      <c r="AG160" s="14"/>
      <c r="AK160" s="210"/>
    </row>
    <row r="161" spans="27:37" x14ac:dyDescent="0.25">
      <c r="AA161" s="176"/>
      <c r="AB161" s="80"/>
      <c r="AC161" s="14"/>
      <c r="AG161" s="14"/>
      <c r="AK161" s="210"/>
    </row>
    <row r="162" spans="27:37" x14ac:dyDescent="0.25">
      <c r="AA162" s="176"/>
      <c r="AB162" s="80"/>
      <c r="AC162" s="14"/>
      <c r="AG162" s="14"/>
      <c r="AK162" s="210"/>
    </row>
    <row r="163" spans="27:37" x14ac:dyDescent="0.25">
      <c r="AA163" s="176">
        <v>1.87</v>
      </c>
      <c r="AB163" s="80"/>
      <c r="AC163" s="14"/>
      <c r="AG163" s="14"/>
      <c r="AK163" s="210"/>
    </row>
    <row r="164" spans="27:37" x14ac:dyDescent="0.25">
      <c r="AA164" s="176"/>
      <c r="AB164" s="80"/>
      <c r="AC164" s="14"/>
      <c r="AG164" s="14"/>
      <c r="AK164" s="210"/>
    </row>
    <row r="165" spans="27:37" x14ac:dyDescent="0.25">
      <c r="AA165" s="176"/>
      <c r="AB165" s="80"/>
      <c r="AC165" s="14"/>
      <c r="AG165" s="14"/>
      <c r="AK165" s="210"/>
    </row>
    <row r="166" spans="27:37" x14ac:dyDescent="0.25">
      <c r="AA166" s="176">
        <v>1.84</v>
      </c>
      <c r="AB166" s="80"/>
      <c r="AC166" s="14"/>
      <c r="AG166" s="14"/>
      <c r="AK166" s="210"/>
    </row>
    <row r="167" spans="27:37" x14ac:dyDescent="0.25">
      <c r="AA167" s="176"/>
      <c r="AB167" s="80"/>
      <c r="AC167" s="14"/>
      <c r="AG167" s="14"/>
      <c r="AK167" s="210"/>
    </row>
    <row r="168" spans="27:37" x14ac:dyDescent="0.25">
      <c r="AA168" s="176"/>
      <c r="AB168" s="80"/>
      <c r="AC168" s="14"/>
      <c r="AG168" s="14"/>
      <c r="AK168" s="210"/>
    </row>
    <row r="169" spans="27:37" x14ac:dyDescent="0.25">
      <c r="AA169" s="176"/>
      <c r="AB169" s="80"/>
      <c r="AC169" s="14"/>
      <c r="AG169" s="14"/>
      <c r="AK169" s="210"/>
    </row>
    <row r="170" spans="27:37" x14ac:dyDescent="0.25">
      <c r="AA170" s="176"/>
      <c r="AB170" s="80">
        <v>1.6</v>
      </c>
      <c r="AC170" s="14"/>
      <c r="AG170" s="14"/>
      <c r="AK170" s="210"/>
    </row>
    <row r="171" spans="27:37" x14ac:dyDescent="0.25">
      <c r="AA171" s="197">
        <v>2.5</v>
      </c>
      <c r="AB171" s="80">
        <v>1.53</v>
      </c>
      <c r="AC171" s="14"/>
      <c r="AG171" s="14"/>
      <c r="AK171" s="210"/>
    </row>
    <row r="172" spans="27:37" x14ac:dyDescent="0.25">
      <c r="AA172" s="197">
        <v>2.5</v>
      </c>
      <c r="AB172" s="80"/>
      <c r="AC172" s="14"/>
      <c r="AG172" s="14"/>
      <c r="AK172" s="210"/>
    </row>
    <row r="173" spans="27:37" x14ac:dyDescent="0.25">
      <c r="AA173" s="176"/>
      <c r="AB173" s="80"/>
      <c r="AC173" s="14"/>
      <c r="AG173" s="14"/>
      <c r="AK173" s="210"/>
    </row>
    <row r="174" spans="27:37" x14ac:dyDescent="0.25">
      <c r="AA174" s="176"/>
      <c r="AB174" s="80"/>
      <c r="AC174" s="14"/>
      <c r="AG174" s="14"/>
      <c r="AK174" s="210"/>
    </row>
    <row r="175" spans="27:37" x14ac:dyDescent="0.25">
      <c r="AA175" s="197">
        <v>1.19</v>
      </c>
      <c r="AB175" s="80"/>
      <c r="AC175" s="14"/>
      <c r="AG175" s="14"/>
      <c r="AK175" s="210"/>
    </row>
    <row r="176" spans="27:37" x14ac:dyDescent="0.25">
      <c r="AA176" s="197"/>
      <c r="AB176" s="143"/>
      <c r="AC176" s="199"/>
      <c r="AG176" s="199"/>
      <c r="AK176" s="270"/>
    </row>
    <row r="177" spans="27:37" x14ac:dyDescent="0.25">
      <c r="AA177" s="141"/>
      <c r="AB177" s="80"/>
      <c r="AC177" s="14"/>
      <c r="AG177" s="14"/>
      <c r="AK177" s="210"/>
    </row>
    <row r="178" spans="27:37" x14ac:dyDescent="0.25">
      <c r="AA178" s="197"/>
      <c r="AB178" s="80"/>
      <c r="AC178" s="14"/>
      <c r="AG178" s="14"/>
      <c r="AK178" s="210"/>
    </row>
    <row r="179" spans="27:37" x14ac:dyDescent="0.25">
      <c r="AA179" s="197"/>
      <c r="AB179" s="82"/>
      <c r="AC179" s="17"/>
      <c r="AG179" s="17"/>
      <c r="AK179" s="272"/>
    </row>
    <row r="180" spans="27:37" x14ac:dyDescent="0.25">
      <c r="AA180" s="200"/>
      <c r="AB180" s="84"/>
      <c r="AC180" s="123"/>
      <c r="AG180" s="123"/>
      <c r="AK180" s="271"/>
    </row>
    <row r="181" spans="27:37" x14ac:dyDescent="0.25">
      <c r="AA181" s="197">
        <v>2.15</v>
      </c>
      <c r="AB181" s="82"/>
      <c r="AC181" s="17"/>
      <c r="AG181" s="17"/>
      <c r="AK181" s="272"/>
    </row>
    <row r="182" spans="27:37" x14ac:dyDescent="0.25">
      <c r="AA182" s="200"/>
    </row>
    <row r="183" spans="27:37" x14ac:dyDescent="0.25">
      <c r="AA183" s="176"/>
    </row>
    <row r="184" spans="27:37" x14ac:dyDescent="0.25">
      <c r="AA184" s="176">
        <v>1.5</v>
      </c>
    </row>
    <row r="185" spans="27:37" x14ac:dyDescent="0.25">
      <c r="AA185" s="176"/>
    </row>
    <row r="186" spans="27:37" x14ac:dyDescent="0.25">
      <c r="AA186" s="176"/>
    </row>
    <row r="187" spans="27:37" x14ac:dyDescent="0.25">
      <c r="AA187" s="176"/>
    </row>
    <row r="188" spans="27:37" x14ac:dyDescent="0.25">
      <c r="AA188" s="176"/>
    </row>
    <row r="189" spans="27:37" x14ac:dyDescent="0.25">
      <c r="AA189" s="176"/>
    </row>
    <row r="190" spans="27:37" x14ac:dyDescent="0.25">
      <c r="AA190" s="186"/>
    </row>
    <row r="191" spans="27:37" x14ac:dyDescent="0.25">
      <c r="AA191" s="176"/>
    </row>
    <row r="192" spans="27:37" x14ac:dyDescent="0.25">
      <c r="AA192" s="176"/>
    </row>
    <row r="193" spans="27:27" x14ac:dyDescent="0.25">
      <c r="AA193" s="176"/>
    </row>
    <row r="194" spans="27:27" x14ac:dyDescent="0.25">
      <c r="AA194" s="176"/>
    </row>
    <row r="195" spans="27:27" x14ac:dyDescent="0.25">
      <c r="AA195" s="176"/>
    </row>
    <row r="196" spans="27:27" x14ac:dyDescent="0.25">
      <c r="AA196" s="176"/>
    </row>
    <row r="197" spans="27:27" x14ac:dyDescent="0.25">
      <c r="AA197" s="176"/>
    </row>
    <row r="198" spans="27:27" x14ac:dyDescent="0.25">
      <c r="AA198" s="176"/>
    </row>
    <row r="199" spans="27:27" x14ac:dyDescent="0.25">
      <c r="AA199" s="176"/>
    </row>
    <row r="200" spans="27:27" x14ac:dyDescent="0.25">
      <c r="AA200" s="176"/>
    </row>
    <row r="201" spans="27:27" x14ac:dyDescent="0.25">
      <c r="AA201" s="188"/>
    </row>
    <row r="202" spans="27:27" x14ac:dyDescent="0.25">
      <c r="AA202" s="193"/>
    </row>
    <row r="203" spans="27:27" x14ac:dyDescent="0.25">
      <c r="AA203" s="176"/>
    </row>
    <row r="204" spans="27:27" x14ac:dyDescent="0.25">
      <c r="AA204" s="176"/>
    </row>
    <row r="205" spans="27:27" x14ac:dyDescent="0.25">
      <c r="AA205" s="176"/>
    </row>
    <row r="206" spans="27:27" x14ac:dyDescent="0.25">
      <c r="AA206" s="195"/>
    </row>
    <row r="207" spans="27:27" x14ac:dyDescent="0.25">
      <c r="AA207" s="176"/>
    </row>
    <row r="208" spans="27:27" x14ac:dyDescent="0.25">
      <c r="AA208" s="176"/>
    </row>
    <row r="209" spans="27:27" x14ac:dyDescent="0.25">
      <c r="AA209" s="176"/>
    </row>
    <row r="210" spans="27:27" x14ac:dyDescent="0.25">
      <c r="AA210" s="176"/>
    </row>
    <row r="211" spans="27:27" x14ac:dyDescent="0.25">
      <c r="AA211" s="176">
        <v>2.54</v>
      </c>
    </row>
    <row r="212" spans="27:27" x14ac:dyDescent="0.25">
      <c r="AA212" s="176"/>
    </row>
    <row r="213" spans="27:27" x14ac:dyDescent="0.25">
      <c r="AA213" s="5">
        <v>2.1</v>
      </c>
    </row>
    <row r="214" spans="27:27" x14ac:dyDescent="0.25">
      <c r="AA214" s="176"/>
    </row>
    <row r="215" spans="27:27" x14ac:dyDescent="0.25">
      <c r="AA215" s="176">
        <v>1.5</v>
      </c>
    </row>
    <row r="216" spans="27:27" x14ac:dyDescent="0.25">
      <c r="AA216" s="176"/>
    </row>
    <row r="217" spans="27:27" x14ac:dyDescent="0.25">
      <c r="AA217" s="176"/>
    </row>
    <row r="218" spans="27:27" x14ac:dyDescent="0.25">
      <c r="AA218" s="176"/>
    </row>
    <row r="219" spans="27:27" x14ac:dyDescent="0.25">
      <c r="AA219" s="176"/>
    </row>
    <row r="220" spans="27:27" x14ac:dyDescent="0.25">
      <c r="AA220" s="176"/>
    </row>
    <row r="221" spans="27:27" x14ac:dyDescent="0.25">
      <c r="AA221" s="186"/>
    </row>
    <row r="222" spans="27:27" x14ac:dyDescent="0.25">
      <c r="AA222" s="176"/>
    </row>
    <row r="223" spans="27:27" x14ac:dyDescent="0.25">
      <c r="AA223" s="176"/>
    </row>
    <row r="224" spans="27:27" x14ac:dyDescent="0.25">
      <c r="AA224" s="176"/>
    </row>
    <row r="225" spans="27:27" x14ac:dyDescent="0.25">
      <c r="AA225" s="176"/>
    </row>
    <row r="226" spans="27:27" x14ac:dyDescent="0.25">
      <c r="AA226" s="176"/>
    </row>
    <row r="227" spans="27:27" x14ac:dyDescent="0.25">
      <c r="AA227" s="176"/>
    </row>
    <row r="228" spans="27:27" x14ac:dyDescent="0.25">
      <c r="AA228" s="176"/>
    </row>
    <row r="229" spans="27:27" x14ac:dyDescent="0.25">
      <c r="AA229" s="176"/>
    </row>
    <row r="230" spans="27:27" x14ac:dyDescent="0.25">
      <c r="AA230" s="176"/>
    </row>
    <row r="231" spans="27:27" x14ac:dyDescent="0.25">
      <c r="AA231" s="176"/>
    </row>
    <row r="232" spans="27:27" x14ac:dyDescent="0.25">
      <c r="AA232" s="188"/>
    </row>
    <row r="233" spans="27:27" x14ac:dyDescent="0.25">
      <c r="AA233" s="193"/>
    </row>
    <row r="234" spans="27:27" x14ac:dyDescent="0.25">
      <c r="AA234" s="176"/>
    </row>
    <row r="235" spans="27:27" x14ac:dyDescent="0.25">
      <c r="AA235" s="176"/>
    </row>
    <row r="236" spans="27:27" x14ac:dyDescent="0.25">
      <c r="AA236" s="176"/>
    </row>
    <row r="237" spans="27:27" x14ac:dyDescent="0.25">
      <c r="AA237" s="195"/>
    </row>
    <row r="238" spans="27:27" x14ac:dyDescent="0.25">
      <c r="AA238" s="176"/>
    </row>
    <row r="239" spans="27:27" x14ac:dyDescent="0.25">
      <c r="AA239" s="176"/>
    </row>
    <row r="240" spans="27:27" x14ac:dyDescent="0.25">
      <c r="AA240" s="176"/>
    </row>
    <row r="241" spans="27:37" x14ac:dyDescent="0.25">
      <c r="AA241" s="176"/>
    </row>
    <row r="242" spans="27:37" x14ac:dyDescent="0.25">
      <c r="AA242" s="176">
        <v>1.92</v>
      </c>
    </row>
    <row r="243" spans="27:37" x14ac:dyDescent="0.25">
      <c r="AA243" s="176"/>
    </row>
    <row r="244" spans="27:37" x14ac:dyDescent="0.25">
      <c r="AA244" s="176"/>
    </row>
    <row r="245" spans="27:37" x14ac:dyDescent="0.25">
      <c r="AA245" s="176"/>
    </row>
    <row r="246" spans="27:37" x14ac:dyDescent="0.25">
      <c r="AA246" s="176"/>
    </row>
    <row r="247" spans="27:37" x14ac:dyDescent="0.25">
      <c r="AA247" s="248">
        <f>AVERAGE(AA2:AA246)</f>
        <v>2.1162500000000004</v>
      </c>
      <c r="AB247" s="248">
        <f>AVERAGE(AB2:AB246)</f>
        <v>1.8462857142857141</v>
      </c>
      <c r="AC247" s="260"/>
      <c r="AG247" s="260"/>
      <c r="AK247" s="274"/>
    </row>
    <row r="248" spans="27:37" x14ac:dyDescent="0.25">
      <c r="AA248" s="248">
        <f>MAX(AA2:AA246)</f>
        <v>4.4000000000000004</v>
      </c>
      <c r="AB248" s="248">
        <f>MAX(AB2:AB246)</f>
        <v>2.1</v>
      </c>
      <c r="AC248" s="260"/>
      <c r="AG248" s="260"/>
      <c r="AK248" s="274"/>
    </row>
    <row r="249" spans="27:37" x14ac:dyDescent="0.25">
      <c r="AA249" s="248">
        <f>MIN(AA2:AA246)</f>
        <v>0.85</v>
      </c>
      <c r="AB249" s="248">
        <f>MIN(AB2:AB246)</f>
        <v>1.48</v>
      </c>
      <c r="AC249" s="260"/>
      <c r="AG249" s="260"/>
      <c r="AK249" s="274"/>
    </row>
  </sheetData>
  <autoFilter ref="A1:AU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L24" sqref="L24"/>
    </sheetView>
  </sheetViews>
  <sheetFormatPr defaultRowHeight="15" x14ac:dyDescent="0.25"/>
  <cols>
    <col min="1" max="1" width="4.42578125" bestFit="1" customWidth="1"/>
    <col min="2" max="2" width="27.28515625" style="153" customWidth="1"/>
    <col min="3" max="3" width="25.5703125" customWidth="1"/>
    <col min="4" max="4" width="12.140625" style="5" customWidth="1"/>
    <col min="5" max="5" width="60.85546875" customWidth="1"/>
  </cols>
  <sheetData>
    <row r="1" spans="1:5" ht="15.75" x14ac:dyDescent="0.25">
      <c r="A1" s="259" t="s">
        <v>860</v>
      </c>
      <c r="B1" s="152" t="s">
        <v>866</v>
      </c>
      <c r="C1" s="259" t="s">
        <v>861</v>
      </c>
      <c r="D1" s="259" t="s">
        <v>883</v>
      </c>
      <c r="E1" s="259" t="s">
        <v>13</v>
      </c>
    </row>
    <row r="2" spans="1:5" x14ac:dyDescent="0.25">
      <c r="A2" s="7">
        <v>12</v>
      </c>
      <c r="B2" s="151" t="s">
        <v>867</v>
      </c>
      <c r="C2" s="329">
        <v>41796</v>
      </c>
      <c r="D2" s="324"/>
      <c r="E2" s="7"/>
    </row>
    <row r="3" spans="1:5" x14ac:dyDescent="0.25">
      <c r="A3" s="7">
        <v>24</v>
      </c>
      <c r="B3" s="151" t="s">
        <v>867</v>
      </c>
      <c r="C3" s="329">
        <v>41871</v>
      </c>
      <c r="D3" s="324"/>
      <c r="E3" s="7"/>
    </row>
    <row r="4" spans="1:5" x14ac:dyDescent="0.25">
      <c r="A4" s="7">
        <v>54</v>
      </c>
      <c r="B4" s="151" t="s">
        <v>867</v>
      </c>
      <c r="C4" s="328">
        <v>41899</v>
      </c>
      <c r="D4" s="324"/>
      <c r="E4" s="7"/>
    </row>
    <row r="5" spans="1:5" x14ac:dyDescent="0.25">
      <c r="A5" s="7">
        <v>3</v>
      </c>
      <c r="B5" s="151" t="s">
        <v>867</v>
      </c>
      <c r="C5" s="328">
        <v>41929</v>
      </c>
      <c r="D5" s="324"/>
      <c r="E5" s="7"/>
    </row>
    <row r="6" spans="1:5" x14ac:dyDescent="0.25">
      <c r="A6" s="7">
        <v>16</v>
      </c>
      <c r="B6" s="151" t="s">
        <v>867</v>
      </c>
      <c r="C6" s="328">
        <v>41929</v>
      </c>
      <c r="D6" s="324"/>
      <c r="E6" s="7"/>
    </row>
    <row r="7" spans="1:5" x14ac:dyDescent="0.25">
      <c r="A7" s="7">
        <v>5</v>
      </c>
      <c r="B7" s="151" t="s">
        <v>867</v>
      </c>
      <c r="C7" s="328">
        <v>41933</v>
      </c>
      <c r="D7" s="324"/>
      <c r="E7" s="7"/>
    </row>
    <row r="8" spans="1:5" x14ac:dyDescent="0.25">
      <c r="A8" s="7">
        <v>11</v>
      </c>
      <c r="B8" s="154" t="s">
        <v>471</v>
      </c>
      <c r="C8" s="330">
        <v>42146</v>
      </c>
      <c r="D8" s="324"/>
      <c r="E8" s="7"/>
    </row>
    <row r="9" spans="1:5" x14ac:dyDescent="0.25">
      <c r="A9" s="7">
        <v>23</v>
      </c>
      <c r="B9" s="151" t="s">
        <v>471</v>
      </c>
      <c r="C9" s="330">
        <v>42163</v>
      </c>
      <c r="D9" s="324"/>
      <c r="E9" s="7" t="s">
        <v>891</v>
      </c>
    </row>
    <row r="10" spans="1:5" x14ac:dyDescent="0.25">
      <c r="A10" s="7">
        <v>27</v>
      </c>
      <c r="B10" s="151" t="s">
        <v>471</v>
      </c>
      <c r="C10" s="324">
        <v>42163</v>
      </c>
      <c r="D10" s="324"/>
      <c r="E10" s="7"/>
    </row>
    <row r="11" spans="1:5" x14ac:dyDescent="0.25">
      <c r="A11" s="7">
        <v>60</v>
      </c>
      <c r="B11" s="151" t="s">
        <v>471</v>
      </c>
      <c r="C11" s="335">
        <v>42163</v>
      </c>
      <c r="D11" s="324"/>
      <c r="E11" s="7"/>
    </row>
    <row r="12" spans="1:5" x14ac:dyDescent="0.25">
      <c r="A12" s="7">
        <v>1</v>
      </c>
      <c r="B12" s="151"/>
      <c r="C12" s="329">
        <v>41451</v>
      </c>
      <c r="D12" s="324"/>
      <c r="E12" s="7"/>
    </row>
    <row r="13" spans="1:5" x14ac:dyDescent="0.25">
      <c r="A13" s="7">
        <v>9</v>
      </c>
      <c r="B13" s="151"/>
      <c r="C13" s="329">
        <v>41801</v>
      </c>
      <c r="D13" s="324"/>
      <c r="E13" s="7"/>
    </row>
    <row r="14" spans="1:5" x14ac:dyDescent="0.25">
      <c r="A14" s="7">
        <v>56</v>
      </c>
      <c r="B14" s="155"/>
      <c r="C14" s="329">
        <v>41858</v>
      </c>
      <c r="D14" s="324"/>
      <c r="E14" s="7"/>
    </row>
    <row r="15" spans="1:5" x14ac:dyDescent="0.25">
      <c r="A15" s="7">
        <v>29</v>
      </c>
      <c r="B15" s="151"/>
      <c r="C15" s="324">
        <v>41871</v>
      </c>
      <c r="D15" s="324" t="s">
        <v>471</v>
      </c>
      <c r="E15" s="7"/>
    </row>
    <row r="16" spans="1:5" x14ac:dyDescent="0.25">
      <c r="A16" s="7">
        <v>19</v>
      </c>
      <c r="B16" s="151"/>
      <c r="C16" s="324">
        <v>41873</v>
      </c>
      <c r="D16" s="324" t="s">
        <v>471</v>
      </c>
      <c r="E16" s="7"/>
    </row>
    <row r="17" spans="1:5" x14ac:dyDescent="0.25">
      <c r="A17" s="7">
        <v>37</v>
      </c>
      <c r="B17" s="151"/>
      <c r="C17" s="328">
        <v>41873</v>
      </c>
      <c r="D17" s="324"/>
      <c r="E17" s="7"/>
    </row>
    <row r="18" spans="1:5" x14ac:dyDescent="0.25">
      <c r="A18" s="7">
        <v>39</v>
      </c>
      <c r="B18" s="151"/>
      <c r="C18" s="328">
        <v>41876</v>
      </c>
      <c r="D18" s="324"/>
      <c r="E18" s="7"/>
    </row>
    <row r="19" spans="1:5" x14ac:dyDescent="0.25">
      <c r="A19" s="7">
        <v>6</v>
      </c>
      <c r="B19" s="151"/>
      <c r="C19" s="328">
        <v>41878</v>
      </c>
      <c r="D19" s="324"/>
      <c r="E19" s="7"/>
    </row>
    <row r="20" spans="1:5" x14ac:dyDescent="0.25">
      <c r="A20" s="7">
        <v>52</v>
      </c>
      <c r="B20" s="151"/>
      <c r="C20" s="324">
        <v>41878</v>
      </c>
      <c r="D20" s="324" t="s">
        <v>471</v>
      </c>
      <c r="E20" s="7"/>
    </row>
    <row r="21" spans="1:5" x14ac:dyDescent="0.25">
      <c r="A21" s="7">
        <v>10</v>
      </c>
      <c r="B21" s="151"/>
      <c r="C21" s="328">
        <v>41884</v>
      </c>
      <c r="D21" s="324"/>
      <c r="E21" s="7"/>
    </row>
    <row r="22" spans="1:5" x14ac:dyDescent="0.25">
      <c r="A22" s="7">
        <v>4</v>
      </c>
      <c r="B22" s="151"/>
      <c r="C22" s="328">
        <v>41885</v>
      </c>
      <c r="D22" s="324"/>
      <c r="E22" s="7"/>
    </row>
    <row r="23" spans="1:5" x14ac:dyDescent="0.25">
      <c r="A23" s="7">
        <v>8</v>
      </c>
      <c r="B23" s="151"/>
      <c r="C23" s="328">
        <v>41885</v>
      </c>
      <c r="D23" s="324"/>
      <c r="E23" s="7"/>
    </row>
    <row r="24" spans="1:5" x14ac:dyDescent="0.25">
      <c r="A24" s="7">
        <v>22</v>
      </c>
      <c r="B24" s="151"/>
      <c r="C24" s="324">
        <v>41887</v>
      </c>
      <c r="D24" s="324" t="s">
        <v>471</v>
      </c>
      <c r="E24" s="7"/>
    </row>
    <row r="25" spans="1:5" x14ac:dyDescent="0.25">
      <c r="A25" s="7">
        <v>18</v>
      </c>
      <c r="B25" s="151"/>
      <c r="C25" s="328">
        <v>41893</v>
      </c>
      <c r="D25" s="324"/>
      <c r="E25" s="7"/>
    </row>
    <row r="26" spans="1:5" x14ac:dyDescent="0.25">
      <c r="A26" s="7">
        <v>25</v>
      </c>
      <c r="B26" s="151"/>
      <c r="C26" s="324">
        <v>41893</v>
      </c>
      <c r="D26" s="324" t="s">
        <v>471</v>
      </c>
      <c r="E26" s="7"/>
    </row>
    <row r="27" spans="1:5" x14ac:dyDescent="0.25">
      <c r="A27" s="7">
        <v>28</v>
      </c>
      <c r="B27" s="151"/>
      <c r="C27" s="324">
        <v>41894</v>
      </c>
      <c r="D27" s="324" t="s">
        <v>471</v>
      </c>
      <c r="E27" s="7"/>
    </row>
    <row r="28" spans="1:5" x14ac:dyDescent="0.25">
      <c r="A28" s="7">
        <v>59</v>
      </c>
      <c r="B28" s="151"/>
      <c r="C28" s="328">
        <v>41894</v>
      </c>
      <c r="D28" s="324"/>
      <c r="E28" s="7"/>
    </row>
    <row r="29" spans="1:5" x14ac:dyDescent="0.25">
      <c r="A29" s="7">
        <v>26</v>
      </c>
      <c r="B29" s="151"/>
      <c r="C29" s="328">
        <v>41907</v>
      </c>
      <c r="D29" s="324"/>
      <c r="E29" s="7"/>
    </row>
    <row r="30" spans="1:5" x14ac:dyDescent="0.25">
      <c r="A30" s="7">
        <v>51</v>
      </c>
      <c r="B30" s="151"/>
      <c r="C30" s="328">
        <v>41907</v>
      </c>
      <c r="D30" s="324"/>
      <c r="E30" s="7"/>
    </row>
    <row r="31" spans="1:5" x14ac:dyDescent="0.25">
      <c r="A31" s="7">
        <v>30</v>
      </c>
      <c r="B31" s="151"/>
      <c r="C31" s="328">
        <v>41915</v>
      </c>
      <c r="D31" s="324"/>
      <c r="E31" s="7"/>
    </row>
    <row r="32" spans="1:5" x14ac:dyDescent="0.25">
      <c r="A32" s="7">
        <v>50</v>
      </c>
      <c r="B32" s="151"/>
      <c r="C32" s="328">
        <v>41921</v>
      </c>
      <c r="D32" s="324"/>
      <c r="E32" s="325" t="s">
        <v>863</v>
      </c>
    </row>
    <row r="33" spans="1:5" x14ac:dyDescent="0.25">
      <c r="A33" s="7">
        <v>17</v>
      </c>
      <c r="B33" s="151"/>
      <c r="C33" s="328">
        <v>41928</v>
      </c>
      <c r="D33" s="324"/>
      <c r="E33" s="7"/>
    </row>
    <row r="34" spans="1:5" x14ac:dyDescent="0.25">
      <c r="A34" s="7">
        <v>49</v>
      </c>
      <c r="B34" s="151"/>
      <c r="C34" s="324">
        <v>41939</v>
      </c>
      <c r="D34" s="324"/>
      <c r="E34" s="7"/>
    </row>
    <row r="35" spans="1:5" x14ac:dyDescent="0.25">
      <c r="A35" s="7">
        <v>43</v>
      </c>
      <c r="B35" s="151"/>
      <c r="C35" s="324">
        <v>41940</v>
      </c>
      <c r="D35" s="324"/>
      <c r="E35" s="7"/>
    </row>
    <row r="36" spans="1:5" x14ac:dyDescent="0.25">
      <c r="A36" s="7">
        <v>46</v>
      </c>
      <c r="B36" s="151"/>
      <c r="C36" s="324">
        <v>41940</v>
      </c>
      <c r="D36" s="324"/>
      <c r="E36" s="7"/>
    </row>
    <row r="37" spans="1:5" x14ac:dyDescent="0.25">
      <c r="A37" s="7">
        <v>41</v>
      </c>
      <c r="B37" s="151"/>
      <c r="C37" s="324">
        <v>41941</v>
      </c>
      <c r="D37" s="324"/>
      <c r="E37" s="7"/>
    </row>
    <row r="38" spans="1:5" x14ac:dyDescent="0.25">
      <c r="A38" s="7">
        <v>42</v>
      </c>
      <c r="B38" s="151"/>
      <c r="C38" s="324">
        <v>41941</v>
      </c>
      <c r="D38" s="324"/>
      <c r="E38" s="7"/>
    </row>
    <row r="39" spans="1:5" x14ac:dyDescent="0.25">
      <c r="A39" s="7">
        <v>48</v>
      </c>
      <c r="B39" s="151"/>
      <c r="C39" s="324">
        <v>41941</v>
      </c>
      <c r="D39" s="324"/>
      <c r="E39" s="7"/>
    </row>
    <row r="40" spans="1:5" x14ac:dyDescent="0.25">
      <c r="A40" s="7">
        <v>47</v>
      </c>
      <c r="B40" s="151"/>
      <c r="C40" s="324">
        <v>41942</v>
      </c>
      <c r="D40" s="324"/>
      <c r="E40" s="7"/>
    </row>
    <row r="41" spans="1:5" x14ac:dyDescent="0.25">
      <c r="A41" s="7">
        <v>44</v>
      </c>
      <c r="B41" s="151"/>
      <c r="C41" s="324">
        <v>41954</v>
      </c>
      <c r="D41" s="324"/>
      <c r="E41" s="7"/>
    </row>
    <row r="42" spans="1:5" x14ac:dyDescent="0.25">
      <c r="A42" s="7">
        <v>45</v>
      </c>
      <c r="B42" s="151"/>
      <c r="C42" s="324">
        <v>41956</v>
      </c>
      <c r="D42" s="324"/>
      <c r="E42" s="7"/>
    </row>
    <row r="43" spans="1:5" x14ac:dyDescent="0.25">
      <c r="A43" s="7">
        <v>15</v>
      </c>
      <c r="B43" s="154"/>
      <c r="C43" s="324">
        <v>41961</v>
      </c>
      <c r="D43" s="324"/>
      <c r="E43" s="7"/>
    </row>
    <row r="44" spans="1:5" x14ac:dyDescent="0.25">
      <c r="A44" s="7">
        <v>33</v>
      </c>
      <c r="B44" s="151"/>
      <c r="C44" s="324">
        <v>41963</v>
      </c>
      <c r="D44" s="324"/>
      <c r="E44" s="7"/>
    </row>
    <row r="45" spans="1:5" x14ac:dyDescent="0.25">
      <c r="A45" s="7">
        <v>34</v>
      </c>
      <c r="B45" s="151"/>
      <c r="C45" s="324">
        <v>41963</v>
      </c>
      <c r="D45" s="324"/>
      <c r="E45" s="7"/>
    </row>
    <row r="46" spans="1:5" x14ac:dyDescent="0.25">
      <c r="A46" s="7">
        <v>35</v>
      </c>
      <c r="B46" s="151"/>
      <c r="C46" s="324">
        <v>41965</v>
      </c>
      <c r="D46" s="324"/>
      <c r="E46" s="7"/>
    </row>
    <row r="47" spans="1:5" x14ac:dyDescent="0.25">
      <c r="A47" s="7">
        <v>53</v>
      </c>
      <c r="B47" s="151"/>
      <c r="C47" s="324">
        <v>41975</v>
      </c>
      <c r="D47" s="324" t="s">
        <v>471</v>
      </c>
      <c r="E47" s="7"/>
    </row>
    <row r="48" spans="1:5" x14ac:dyDescent="0.25">
      <c r="A48" s="7">
        <v>7</v>
      </c>
      <c r="B48" s="151"/>
      <c r="C48" s="324">
        <v>41985</v>
      </c>
      <c r="D48" s="324"/>
      <c r="E48" s="7"/>
    </row>
    <row r="49" spans="1:5" x14ac:dyDescent="0.25">
      <c r="A49" s="7">
        <v>40</v>
      </c>
      <c r="B49" s="151"/>
      <c r="C49" s="324">
        <v>41996</v>
      </c>
      <c r="D49" s="324"/>
      <c r="E49" s="7"/>
    </row>
    <row r="50" spans="1:5" x14ac:dyDescent="0.25">
      <c r="A50" s="7">
        <v>62</v>
      </c>
      <c r="B50" s="154"/>
      <c r="C50" s="324">
        <v>42057</v>
      </c>
      <c r="D50" s="324"/>
      <c r="E50" s="325" t="s">
        <v>865</v>
      </c>
    </row>
    <row r="51" spans="1:5" x14ac:dyDescent="0.25">
      <c r="A51" s="7">
        <v>13</v>
      </c>
      <c r="B51" s="151"/>
      <c r="C51" s="324">
        <v>42061</v>
      </c>
      <c r="D51" s="324"/>
      <c r="E51" s="7"/>
    </row>
    <row r="52" spans="1:5" x14ac:dyDescent="0.25">
      <c r="A52" s="7">
        <v>57</v>
      </c>
      <c r="B52" s="151"/>
      <c r="C52" s="324">
        <v>42061</v>
      </c>
      <c r="D52" s="324"/>
      <c r="E52" s="325" t="s">
        <v>864</v>
      </c>
    </row>
    <row r="53" spans="1:5" s="5" customFormat="1" x14ac:dyDescent="0.25">
      <c r="A53" s="7">
        <v>61</v>
      </c>
      <c r="B53" s="154"/>
      <c r="C53" s="324">
        <v>42130</v>
      </c>
      <c r="D53" s="324" t="s">
        <v>471</v>
      </c>
      <c r="E53" s="325"/>
    </row>
    <row r="54" spans="1:5" x14ac:dyDescent="0.25">
      <c r="A54" s="7">
        <v>21</v>
      </c>
      <c r="B54" s="154"/>
      <c r="C54" s="324">
        <v>42137</v>
      </c>
      <c r="D54" s="324"/>
      <c r="E54" s="7"/>
    </row>
    <row r="55" spans="1:5" x14ac:dyDescent="0.25">
      <c r="A55" s="7">
        <v>58</v>
      </c>
      <c r="B55" s="151"/>
      <c r="C55" s="324">
        <v>42138</v>
      </c>
      <c r="D55" s="324" t="s">
        <v>471</v>
      </c>
      <c r="E55" s="325" t="s">
        <v>862</v>
      </c>
    </row>
  </sheetData>
  <autoFilter ref="A1:E55">
    <sortState ref="A2:F55">
      <sortCondition ref="B1:B55"/>
    </sortState>
  </autoFilter>
  <pageMargins left="0.7" right="0.7" top="0.75" bottom="0.75" header="0.3" footer="0.3"/>
  <pageSetup paperSize="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4"/>
  <sheetViews>
    <sheetView workbookViewId="0">
      <pane xSplit="1" ySplit="1" topLeftCell="B2" activePane="bottomRight" state="frozen"/>
      <selection pane="topRight" activeCell="B1" sqref="B1"/>
      <selection pane="bottomLeft" activeCell="A2" sqref="A2"/>
      <selection pane="bottomRight" activeCell="C1" sqref="C1:C1048576"/>
    </sheetView>
  </sheetViews>
  <sheetFormatPr defaultColWidth="9.140625" defaultRowHeight="15" x14ac:dyDescent="0.25"/>
  <cols>
    <col min="1" max="2" width="8.85546875" style="12" customWidth="1"/>
    <col min="3" max="3" width="9.5703125" style="12" customWidth="1"/>
    <col min="4" max="4" width="12.7109375" style="12" customWidth="1"/>
    <col min="5" max="5" width="10.28515625" style="4" customWidth="1"/>
    <col min="6" max="6" width="11.5703125" style="12" customWidth="1"/>
    <col min="7" max="7" width="12.7109375" style="12" customWidth="1"/>
    <col min="8" max="11" width="13" style="12" customWidth="1"/>
    <col min="12" max="16" width="10.85546875" style="12" customWidth="1"/>
    <col min="17" max="17" width="8.5703125" style="12" customWidth="1"/>
    <col min="18" max="18" width="10.140625" style="12" customWidth="1"/>
    <col min="19" max="21" width="12" style="321" customWidth="1"/>
    <col min="22" max="22" width="11.85546875" style="52" customWidth="1"/>
    <col min="23" max="23" width="11.5703125" style="52" customWidth="1"/>
    <col min="24" max="24" width="12.140625" style="52" customWidth="1"/>
    <col min="25" max="25" width="10.7109375" style="52" customWidth="1"/>
    <col min="26" max="26" width="13.85546875" style="52" customWidth="1"/>
    <col min="27" max="28" width="13.7109375" style="107" customWidth="1"/>
    <col min="29" max="29" width="13" style="107" customWidth="1"/>
    <col min="30" max="30" width="13.7109375" style="107" customWidth="1"/>
    <col min="31" max="31" width="14.5703125" style="107" customWidth="1"/>
    <col min="32" max="35" width="13.7109375" style="52" customWidth="1"/>
    <col min="36" max="39" width="13.7109375" style="107" customWidth="1"/>
    <col min="40" max="40" width="105.7109375" style="7" customWidth="1"/>
    <col min="41" max="41" width="9.140625" style="7"/>
    <col min="42" max="42" width="18.85546875" style="7" bestFit="1" customWidth="1"/>
    <col min="43" max="43" width="7.28515625" style="12" customWidth="1"/>
    <col min="44" max="44" width="9.85546875" style="12" customWidth="1"/>
    <col min="45" max="45" width="13.42578125" style="12" customWidth="1"/>
    <col min="46" max="46" width="15.140625" style="12" customWidth="1"/>
    <col min="47" max="47" width="9.140625" style="12"/>
    <col min="48" max="48" width="10.28515625" style="12" customWidth="1"/>
    <col min="49" max="49" width="26.5703125" style="12" customWidth="1"/>
    <col min="50" max="50" width="9.7109375" style="12" bestFit="1" customWidth="1"/>
    <col min="51" max="16384" width="9.140625" style="12"/>
  </cols>
  <sheetData>
    <row r="1" spans="1:51" s="7" customFormat="1" ht="28.5" customHeight="1" x14ac:dyDescent="0.25">
      <c r="A1" s="6" t="s">
        <v>5</v>
      </c>
      <c r="B1" s="6" t="s">
        <v>850</v>
      </c>
      <c r="C1" s="39" t="s">
        <v>2</v>
      </c>
      <c r="D1" s="6" t="s">
        <v>467</v>
      </c>
      <c r="E1" s="110" t="s">
        <v>470</v>
      </c>
      <c r="F1" s="92" t="s">
        <v>0</v>
      </c>
      <c r="G1" s="91" t="s">
        <v>449</v>
      </c>
      <c r="H1" s="91" t="s">
        <v>448</v>
      </c>
      <c r="I1" s="91" t="s">
        <v>463</v>
      </c>
      <c r="J1" s="91" t="s">
        <v>472</v>
      </c>
      <c r="K1" s="91" t="s">
        <v>473</v>
      </c>
      <c r="L1" s="6" t="s">
        <v>31</v>
      </c>
      <c r="M1" s="26" t="s">
        <v>18</v>
      </c>
      <c r="N1" s="26" t="s">
        <v>26</v>
      </c>
      <c r="O1" s="26" t="s">
        <v>19</v>
      </c>
      <c r="P1" s="6" t="s">
        <v>20</v>
      </c>
      <c r="Q1" s="6" t="s">
        <v>22</v>
      </c>
      <c r="R1" s="26" t="s">
        <v>21</v>
      </c>
      <c r="S1" s="317" t="s">
        <v>840</v>
      </c>
      <c r="T1" s="317" t="s">
        <v>841</v>
      </c>
      <c r="U1" s="317" t="s">
        <v>842</v>
      </c>
      <c r="V1" s="93" t="s">
        <v>450</v>
      </c>
      <c r="W1" s="93" t="s">
        <v>456</v>
      </c>
      <c r="X1" s="94" t="s">
        <v>451</v>
      </c>
      <c r="Y1" s="93" t="s">
        <v>452</v>
      </c>
      <c r="Z1" s="93" t="s">
        <v>477</v>
      </c>
      <c r="AA1" s="145" t="s">
        <v>454</v>
      </c>
      <c r="AB1" s="145" t="s">
        <v>455</v>
      </c>
      <c r="AC1" s="146" t="s">
        <v>667</v>
      </c>
      <c r="AD1" s="145" t="s">
        <v>453</v>
      </c>
      <c r="AE1" s="145" t="s">
        <v>668</v>
      </c>
      <c r="AF1" s="93" t="s">
        <v>459</v>
      </c>
      <c r="AG1" s="93" t="s">
        <v>457</v>
      </c>
      <c r="AH1" s="93" t="s">
        <v>458</v>
      </c>
      <c r="AI1" s="93" t="s">
        <v>460</v>
      </c>
      <c r="AJ1" s="145" t="s">
        <v>461</v>
      </c>
      <c r="AK1" s="145" t="s">
        <v>457</v>
      </c>
      <c r="AL1" s="145" t="s">
        <v>458</v>
      </c>
      <c r="AM1" s="252" t="s">
        <v>460</v>
      </c>
      <c r="AN1" s="6" t="s">
        <v>13</v>
      </c>
      <c r="AO1" s="40" t="s">
        <v>651</v>
      </c>
      <c r="AP1" s="259" t="s">
        <v>653</v>
      </c>
      <c r="AQ1" s="255"/>
      <c r="AR1" s="6"/>
      <c r="AS1" s="6"/>
      <c r="AT1" s="6"/>
      <c r="AU1" s="18"/>
      <c r="AV1" s="18"/>
      <c r="AW1" s="18"/>
    </row>
    <row r="2" spans="1:51" s="7" customFormat="1" x14ac:dyDescent="0.25">
      <c r="A2" s="11">
        <v>1</v>
      </c>
      <c r="B2" s="11" t="s">
        <v>7</v>
      </c>
      <c r="C2" s="29">
        <v>41358</v>
      </c>
      <c r="D2" s="38"/>
      <c r="E2" s="111"/>
      <c r="F2" s="7">
        <v>1961</v>
      </c>
      <c r="G2" s="9">
        <v>2</v>
      </c>
      <c r="H2" s="9">
        <v>2</v>
      </c>
      <c r="I2" s="9"/>
      <c r="J2" s="9">
        <v>2459</v>
      </c>
      <c r="K2" s="9">
        <v>2028</v>
      </c>
      <c r="L2" s="11">
        <v>1</v>
      </c>
      <c r="M2" s="30" t="s">
        <v>48</v>
      </c>
      <c r="N2" s="111" t="s">
        <v>6</v>
      </c>
      <c r="O2" s="10" t="s">
        <v>6</v>
      </c>
      <c r="P2" s="2" t="s">
        <v>219</v>
      </c>
      <c r="Q2" s="2" t="s">
        <v>24</v>
      </c>
      <c r="R2" s="10" t="s">
        <v>25</v>
      </c>
      <c r="S2" s="318"/>
      <c r="T2" s="318"/>
      <c r="U2" s="318"/>
      <c r="V2" s="51">
        <v>2003</v>
      </c>
      <c r="W2" s="51">
        <v>2004</v>
      </c>
      <c r="X2" s="51">
        <v>12</v>
      </c>
      <c r="Y2" s="51">
        <v>3</v>
      </c>
      <c r="Z2" s="51" t="s">
        <v>480</v>
      </c>
      <c r="AA2" s="108">
        <v>41721</v>
      </c>
      <c r="AB2" s="108">
        <v>41721</v>
      </c>
      <c r="AC2" s="27">
        <v>13</v>
      </c>
      <c r="AD2" s="27">
        <v>3</v>
      </c>
      <c r="AE2" s="27" t="s">
        <v>480</v>
      </c>
      <c r="AF2" s="51" t="s">
        <v>744</v>
      </c>
      <c r="AG2" s="51" t="s">
        <v>833</v>
      </c>
      <c r="AH2" s="51">
        <v>0.9</v>
      </c>
      <c r="AI2" s="51"/>
      <c r="AJ2" s="285">
        <v>41822</v>
      </c>
      <c r="AK2" s="27" t="s">
        <v>832</v>
      </c>
      <c r="AL2" s="27">
        <v>2.2999999999999998</v>
      </c>
      <c r="AM2" s="254"/>
      <c r="AN2" s="38" t="s">
        <v>703</v>
      </c>
      <c r="AQ2" s="256"/>
      <c r="AR2" s="147"/>
      <c r="AS2" s="38"/>
      <c r="AT2" s="38"/>
      <c r="AU2" s="37"/>
      <c r="AV2" s="37"/>
      <c r="AW2" s="37"/>
      <c r="AX2" s="38"/>
      <c r="AY2" s="38"/>
    </row>
    <row r="3" spans="1:51" s="1" customFormat="1" x14ac:dyDescent="0.25">
      <c r="A3" s="1">
        <v>2</v>
      </c>
      <c r="B3" s="11" t="s">
        <v>8</v>
      </c>
      <c r="C3" s="102"/>
      <c r="E3" s="106"/>
      <c r="F3" s="1">
        <v>1996</v>
      </c>
      <c r="K3" s="1">
        <v>2356</v>
      </c>
      <c r="M3" s="102"/>
      <c r="N3" s="106"/>
      <c r="P3" s="311"/>
      <c r="Q3" s="311"/>
      <c r="S3" s="319"/>
      <c r="T3" s="319"/>
      <c r="U3" s="319"/>
      <c r="V3" s="32"/>
      <c r="W3" s="32"/>
      <c r="X3" s="32"/>
      <c r="Y3" s="32"/>
      <c r="Z3" s="32"/>
      <c r="AA3" s="28"/>
      <c r="AB3" s="28"/>
      <c r="AC3" s="28"/>
      <c r="AD3" s="28"/>
      <c r="AE3" s="28"/>
      <c r="AF3" s="51"/>
      <c r="AG3" s="51"/>
      <c r="AH3" s="51"/>
      <c r="AI3" s="51"/>
      <c r="AJ3" s="27"/>
      <c r="AK3" s="27"/>
      <c r="AL3" s="27"/>
      <c r="AM3" s="254"/>
      <c r="AQ3" s="312"/>
      <c r="AR3" s="106"/>
    </row>
    <row r="4" spans="1:51" s="7" customFormat="1" x14ac:dyDescent="0.25">
      <c r="A4" s="11">
        <v>3</v>
      </c>
      <c r="B4" s="11" t="s">
        <v>7</v>
      </c>
      <c r="C4" s="29">
        <v>41156</v>
      </c>
      <c r="D4" s="38"/>
      <c r="E4" s="90"/>
      <c r="F4" s="11">
        <v>1993</v>
      </c>
      <c r="G4" s="10">
        <v>1</v>
      </c>
      <c r="H4" s="10">
        <v>0</v>
      </c>
      <c r="I4" s="10"/>
      <c r="J4" s="10"/>
      <c r="K4" s="10">
        <v>1856</v>
      </c>
      <c r="L4" s="11">
        <v>1</v>
      </c>
      <c r="M4" s="90" t="s">
        <v>29</v>
      </c>
      <c r="N4" s="90" t="s">
        <v>29</v>
      </c>
      <c r="O4" s="10" t="s">
        <v>6</v>
      </c>
      <c r="P4" s="2" t="s">
        <v>23</v>
      </c>
      <c r="Q4" s="2" t="s">
        <v>24</v>
      </c>
      <c r="R4" s="11" t="s">
        <v>25</v>
      </c>
      <c r="S4" s="318"/>
      <c r="T4" s="318"/>
      <c r="U4" s="318"/>
      <c r="V4" s="51">
        <v>1993</v>
      </c>
      <c r="W4" s="51">
        <v>2010</v>
      </c>
      <c r="X4" s="51" t="s">
        <v>660</v>
      </c>
      <c r="Y4" s="51">
        <v>3.5</v>
      </c>
      <c r="Z4" s="51" t="s">
        <v>480</v>
      </c>
      <c r="AA4" s="27"/>
      <c r="AB4" s="27"/>
      <c r="AC4" s="27"/>
      <c r="AD4" s="27"/>
      <c r="AE4" s="27"/>
      <c r="AF4" s="51"/>
      <c r="AG4" s="51"/>
      <c r="AH4" s="51"/>
      <c r="AI4" s="51"/>
      <c r="AJ4" s="27"/>
      <c r="AK4" s="27"/>
      <c r="AL4" s="27"/>
      <c r="AM4" s="254"/>
      <c r="AN4" s="11" t="s">
        <v>705</v>
      </c>
      <c r="AO4" s="7">
        <v>79</v>
      </c>
      <c r="AQ4" s="25"/>
      <c r="AR4" s="111"/>
      <c r="AS4" s="11"/>
      <c r="AT4" s="11"/>
      <c r="AU4" s="37"/>
      <c r="AV4" s="37"/>
      <c r="AW4" s="37"/>
      <c r="AX4" s="38"/>
      <c r="AY4" s="38"/>
    </row>
    <row r="5" spans="1:51" s="7" customFormat="1" x14ac:dyDescent="0.25">
      <c r="A5" s="11">
        <v>4</v>
      </c>
      <c r="B5" s="11" t="s">
        <v>7</v>
      </c>
      <c r="C5" s="29">
        <v>41176</v>
      </c>
      <c r="D5" s="38"/>
      <c r="E5" s="90"/>
      <c r="F5" s="11">
        <v>1971</v>
      </c>
      <c r="G5" s="10">
        <v>2</v>
      </c>
      <c r="H5" s="10">
        <v>0</v>
      </c>
      <c r="I5" s="10"/>
      <c r="J5" s="10"/>
      <c r="K5" s="10">
        <v>1166</v>
      </c>
      <c r="L5" s="11">
        <v>1</v>
      </c>
      <c r="M5" s="90" t="s">
        <v>30</v>
      </c>
      <c r="N5" s="90" t="s">
        <v>6</v>
      </c>
      <c r="O5" s="10" t="s">
        <v>6</v>
      </c>
      <c r="P5" s="2" t="s">
        <v>23</v>
      </c>
      <c r="Q5" s="2" t="s">
        <v>24</v>
      </c>
      <c r="R5" s="11" t="s">
        <v>25</v>
      </c>
      <c r="S5" s="318"/>
      <c r="T5" s="318"/>
      <c r="U5" s="318"/>
      <c r="V5" s="51">
        <v>2000</v>
      </c>
      <c r="W5" s="51">
        <v>2000</v>
      </c>
      <c r="X5" s="51">
        <v>14</v>
      </c>
      <c r="Y5" s="51">
        <v>2.5</v>
      </c>
      <c r="Z5" s="51" t="s">
        <v>480</v>
      </c>
      <c r="AA5" s="27"/>
      <c r="AB5" s="27"/>
      <c r="AC5" s="27"/>
      <c r="AD5" s="27"/>
      <c r="AE5" s="27"/>
      <c r="AF5" s="51"/>
      <c r="AG5" s="51"/>
      <c r="AH5" s="51"/>
      <c r="AI5" s="51"/>
      <c r="AJ5" s="27"/>
      <c r="AK5" s="27"/>
      <c r="AL5" s="27"/>
      <c r="AM5" s="254"/>
      <c r="AN5" s="11" t="s">
        <v>706</v>
      </c>
      <c r="AO5" s="7">
        <v>79</v>
      </c>
      <c r="AP5" s="7" t="s">
        <v>654</v>
      </c>
      <c r="AQ5" s="25"/>
      <c r="AR5" s="111"/>
      <c r="AS5" s="11"/>
      <c r="AT5" s="11"/>
      <c r="AU5" s="10"/>
      <c r="AV5" s="10"/>
      <c r="AW5" s="10"/>
      <c r="AX5" s="11"/>
      <c r="AY5" s="11"/>
    </row>
    <row r="6" spans="1:51" s="7" customFormat="1" x14ac:dyDescent="0.25">
      <c r="A6" s="10">
        <v>5</v>
      </c>
      <c r="B6" s="11" t="s">
        <v>7</v>
      </c>
      <c r="C6" s="29">
        <v>41176</v>
      </c>
      <c r="D6" s="38"/>
      <c r="E6" s="90"/>
      <c r="F6" s="11">
        <v>2006</v>
      </c>
      <c r="G6" s="10">
        <v>2</v>
      </c>
      <c r="H6" s="10">
        <v>0</v>
      </c>
      <c r="I6" s="10"/>
      <c r="J6" s="10"/>
      <c r="K6" s="10">
        <v>2328</v>
      </c>
      <c r="L6" s="11">
        <v>1</v>
      </c>
      <c r="M6" s="90" t="s">
        <v>29</v>
      </c>
      <c r="N6" s="90" t="s">
        <v>29</v>
      </c>
      <c r="O6" s="10" t="s">
        <v>6</v>
      </c>
      <c r="P6" s="2" t="s">
        <v>23</v>
      </c>
      <c r="Q6" s="2" t="s">
        <v>24</v>
      </c>
      <c r="R6" s="11" t="s">
        <v>25</v>
      </c>
      <c r="S6" s="318"/>
      <c r="T6" s="318"/>
      <c r="U6" s="318"/>
      <c r="V6" s="51">
        <v>2006</v>
      </c>
      <c r="W6" s="51">
        <v>2006</v>
      </c>
      <c r="X6" s="51">
        <v>13</v>
      </c>
      <c r="Y6" s="51">
        <v>5</v>
      </c>
      <c r="Z6" s="51" t="s">
        <v>480</v>
      </c>
      <c r="AA6" s="27"/>
      <c r="AB6" s="27"/>
      <c r="AC6" s="27"/>
      <c r="AD6" s="27"/>
      <c r="AE6" s="27"/>
      <c r="AF6" s="51"/>
      <c r="AG6" s="51"/>
      <c r="AH6" s="51"/>
      <c r="AI6" s="51"/>
      <c r="AJ6" s="27"/>
      <c r="AK6" s="27"/>
      <c r="AL6" s="27"/>
      <c r="AM6" s="254"/>
      <c r="AN6" s="11" t="s">
        <v>710</v>
      </c>
      <c r="AO6" s="7">
        <v>78</v>
      </c>
      <c r="AQ6" s="25"/>
      <c r="AR6" s="111"/>
      <c r="AS6" s="11"/>
      <c r="AT6" s="11"/>
      <c r="AU6" s="10"/>
      <c r="AV6" s="10"/>
      <c r="AW6" s="10"/>
      <c r="AX6" s="11"/>
      <c r="AY6" s="11"/>
    </row>
    <row r="7" spans="1:51" s="7" customFormat="1" x14ac:dyDescent="0.25">
      <c r="A7" s="11">
        <v>6</v>
      </c>
      <c r="B7" s="11" t="s">
        <v>7</v>
      </c>
      <c r="C7" s="29">
        <v>41159</v>
      </c>
      <c r="D7" s="38"/>
      <c r="E7" s="90"/>
      <c r="F7" s="11">
        <v>1981</v>
      </c>
      <c r="G7" s="10">
        <v>2</v>
      </c>
      <c r="H7" s="10">
        <v>0</v>
      </c>
      <c r="I7" s="10"/>
      <c r="J7" s="10"/>
      <c r="K7" s="10">
        <v>1542</v>
      </c>
      <c r="L7" s="11">
        <v>1</v>
      </c>
      <c r="M7" s="30" t="s">
        <v>27</v>
      </c>
      <c r="N7" s="90" t="s">
        <v>6</v>
      </c>
      <c r="O7" s="10" t="s">
        <v>6</v>
      </c>
      <c r="P7" s="2" t="s">
        <v>23</v>
      </c>
      <c r="Q7" s="2" t="s">
        <v>24</v>
      </c>
      <c r="R7" s="11" t="s">
        <v>25</v>
      </c>
      <c r="S7" s="318"/>
      <c r="T7" s="318"/>
      <c r="U7" s="318"/>
      <c r="V7" s="51">
        <v>2006</v>
      </c>
      <c r="W7" s="51">
        <v>2006</v>
      </c>
      <c r="X7" s="51">
        <v>13</v>
      </c>
      <c r="Y7" s="51">
        <v>3</v>
      </c>
      <c r="Z7" s="51" t="s">
        <v>478</v>
      </c>
      <c r="AA7" s="27"/>
      <c r="AB7" s="27"/>
      <c r="AC7" s="27"/>
      <c r="AD7" s="27"/>
      <c r="AE7" s="27"/>
      <c r="AF7" s="51"/>
      <c r="AG7" s="51"/>
      <c r="AH7" s="51"/>
      <c r="AI7" s="51"/>
      <c r="AJ7" s="27"/>
      <c r="AK7" s="27"/>
      <c r="AL7" s="27"/>
      <c r="AM7" s="254"/>
      <c r="AN7" s="11" t="s">
        <v>685</v>
      </c>
      <c r="AO7" s="7">
        <v>82</v>
      </c>
      <c r="AQ7" s="25"/>
      <c r="AR7" s="111"/>
      <c r="AS7" s="11"/>
      <c r="AT7" s="11"/>
      <c r="AU7" s="10"/>
      <c r="AV7" s="10"/>
      <c r="AW7" s="10"/>
      <c r="AX7" s="11"/>
      <c r="AY7" s="11"/>
    </row>
    <row r="8" spans="1:51" s="7" customFormat="1" x14ac:dyDescent="0.25">
      <c r="A8" s="11">
        <v>7</v>
      </c>
      <c r="B8" s="11" t="s">
        <v>7</v>
      </c>
      <c r="C8" s="29">
        <v>41157</v>
      </c>
      <c r="D8" s="38"/>
      <c r="E8" s="90" t="s">
        <v>471</v>
      </c>
      <c r="F8" s="11">
        <v>1989</v>
      </c>
      <c r="G8" s="10">
        <v>2</v>
      </c>
      <c r="H8" s="10">
        <v>0</v>
      </c>
      <c r="I8" s="10"/>
      <c r="J8" s="10"/>
      <c r="K8" s="10">
        <v>2650</v>
      </c>
      <c r="L8" s="11">
        <v>2</v>
      </c>
      <c r="M8" s="30" t="s">
        <v>30</v>
      </c>
      <c r="N8" s="90" t="s">
        <v>47</v>
      </c>
      <c r="O8" s="10" t="s">
        <v>289</v>
      </c>
      <c r="P8" s="2" t="s">
        <v>99</v>
      </c>
      <c r="Q8" s="2" t="s">
        <v>24</v>
      </c>
      <c r="R8" s="11" t="s">
        <v>33</v>
      </c>
      <c r="S8" s="318"/>
      <c r="T8" s="318"/>
      <c r="U8" s="318"/>
      <c r="V8" s="51">
        <v>2001</v>
      </c>
      <c r="W8" s="51">
        <v>2001</v>
      </c>
      <c r="X8" s="51">
        <v>14</v>
      </c>
      <c r="Y8" s="51">
        <v>3.5</v>
      </c>
      <c r="Z8" s="51" t="s">
        <v>480</v>
      </c>
      <c r="AA8" s="108">
        <v>41541</v>
      </c>
      <c r="AB8" s="108">
        <v>41541</v>
      </c>
      <c r="AC8" s="27">
        <v>16</v>
      </c>
      <c r="AD8" s="27">
        <v>4</v>
      </c>
      <c r="AE8" s="27" t="s">
        <v>480</v>
      </c>
      <c r="AF8" s="51"/>
      <c r="AG8" s="51"/>
      <c r="AH8" s="51"/>
      <c r="AI8" s="51"/>
      <c r="AJ8" s="27"/>
      <c r="AK8" s="27"/>
      <c r="AL8" s="27"/>
      <c r="AM8" s="254"/>
      <c r="AN8" s="11" t="s">
        <v>505</v>
      </c>
      <c r="AQ8" s="25"/>
      <c r="AR8" s="111"/>
      <c r="AS8" s="11"/>
      <c r="AT8" s="11"/>
      <c r="AU8" s="10"/>
      <c r="AV8" s="10"/>
      <c r="AW8" s="10"/>
      <c r="AX8" s="11"/>
      <c r="AY8" s="11"/>
    </row>
    <row r="9" spans="1:51" s="7" customFormat="1" x14ac:dyDescent="0.25">
      <c r="A9" s="11">
        <v>8</v>
      </c>
      <c r="B9" s="11" t="s">
        <v>7</v>
      </c>
      <c r="C9" s="29">
        <v>41163</v>
      </c>
      <c r="D9" s="38"/>
      <c r="E9" s="90" t="s">
        <v>471</v>
      </c>
      <c r="F9" s="11">
        <v>1997</v>
      </c>
      <c r="G9" s="10">
        <v>2</v>
      </c>
      <c r="H9" s="10" t="s">
        <v>3</v>
      </c>
      <c r="I9" s="10"/>
      <c r="J9" s="10"/>
      <c r="K9" s="10">
        <v>2134</v>
      </c>
      <c r="L9" s="11">
        <v>1</v>
      </c>
      <c r="M9" s="90" t="s">
        <v>29</v>
      </c>
      <c r="N9" s="90" t="s">
        <v>30</v>
      </c>
      <c r="O9" s="10" t="s">
        <v>61</v>
      </c>
      <c r="P9" s="2" t="s">
        <v>23</v>
      </c>
      <c r="Q9" s="2" t="s">
        <v>24</v>
      </c>
      <c r="R9" s="11" t="s">
        <v>34</v>
      </c>
      <c r="S9" s="318"/>
      <c r="T9" s="318"/>
      <c r="U9" s="318"/>
      <c r="V9" s="51">
        <v>1997</v>
      </c>
      <c r="W9" s="51">
        <v>1997</v>
      </c>
      <c r="X9" s="51">
        <v>10</v>
      </c>
      <c r="Y9" s="51">
        <v>3.5</v>
      </c>
      <c r="Z9" s="51" t="s">
        <v>478</v>
      </c>
      <c r="AA9" s="108">
        <v>41509</v>
      </c>
      <c r="AB9" s="108">
        <v>41509</v>
      </c>
      <c r="AC9" s="27">
        <v>17</v>
      </c>
      <c r="AD9" s="27">
        <v>3</v>
      </c>
      <c r="AE9" s="27" t="s">
        <v>480</v>
      </c>
      <c r="AF9" s="51"/>
      <c r="AG9" s="51"/>
      <c r="AH9" s="51"/>
      <c r="AI9" s="51"/>
      <c r="AJ9" s="27"/>
      <c r="AK9" s="27"/>
      <c r="AL9" s="27"/>
      <c r="AM9" s="254"/>
      <c r="AN9" s="11" t="s">
        <v>707</v>
      </c>
      <c r="AO9" s="9">
        <v>78</v>
      </c>
      <c r="AP9" s="7" t="s">
        <v>655</v>
      </c>
      <c r="AQ9" s="25"/>
      <c r="AR9" s="111"/>
      <c r="AS9" s="11"/>
      <c r="AT9" s="11"/>
      <c r="AU9" s="10"/>
      <c r="AV9" s="10"/>
      <c r="AW9" s="10"/>
      <c r="AX9" s="11"/>
      <c r="AY9" s="11"/>
    </row>
    <row r="10" spans="1:51" s="7" customFormat="1" x14ac:dyDescent="0.25">
      <c r="A10" s="11">
        <v>9</v>
      </c>
      <c r="B10" s="11" t="s">
        <v>7</v>
      </c>
      <c r="C10" s="29">
        <v>41162</v>
      </c>
      <c r="D10" s="38"/>
      <c r="E10" s="90"/>
      <c r="F10" s="11">
        <v>1984</v>
      </c>
      <c r="G10" s="10">
        <v>2</v>
      </c>
      <c r="H10" s="10">
        <v>0</v>
      </c>
      <c r="I10" s="10"/>
      <c r="J10" s="10"/>
      <c r="K10" s="10">
        <v>1013</v>
      </c>
      <c r="L10" s="11">
        <v>1</v>
      </c>
      <c r="M10" s="90" t="s">
        <v>35</v>
      </c>
      <c r="N10" s="90" t="s">
        <v>6</v>
      </c>
      <c r="O10" s="10" t="s">
        <v>6</v>
      </c>
      <c r="P10" s="2" t="s">
        <v>23</v>
      </c>
      <c r="Q10" s="2" t="s">
        <v>24</v>
      </c>
      <c r="R10" s="11" t="s">
        <v>25</v>
      </c>
      <c r="S10" s="318"/>
      <c r="T10" s="318"/>
      <c r="U10" s="318"/>
      <c r="V10" s="51">
        <v>2011</v>
      </c>
      <c r="W10" s="51">
        <v>2006</v>
      </c>
      <c r="X10" s="51" t="s">
        <v>660</v>
      </c>
      <c r="Y10" s="51">
        <v>2</v>
      </c>
      <c r="Z10" s="51" t="s">
        <v>478</v>
      </c>
      <c r="AA10" s="27"/>
      <c r="AB10" s="27"/>
      <c r="AC10" s="27"/>
      <c r="AD10" s="27"/>
      <c r="AE10" s="27"/>
      <c r="AF10" s="51"/>
      <c r="AG10" s="51"/>
      <c r="AH10" s="51"/>
      <c r="AI10" s="51"/>
      <c r="AJ10" s="27"/>
      <c r="AK10" s="27"/>
      <c r="AL10" s="27"/>
      <c r="AM10" s="254"/>
      <c r="AN10" s="11" t="s">
        <v>711</v>
      </c>
      <c r="AO10" s="9">
        <v>77</v>
      </c>
      <c r="AQ10" s="25"/>
      <c r="AR10" s="111"/>
      <c r="AS10" s="11"/>
      <c r="AT10" s="11"/>
      <c r="AU10" s="10"/>
      <c r="AV10" s="10"/>
      <c r="AW10" s="10"/>
      <c r="AX10" s="11"/>
      <c r="AY10" s="11"/>
    </row>
    <row r="11" spans="1:51" s="7" customFormat="1" x14ac:dyDescent="0.25">
      <c r="A11" s="11">
        <v>10</v>
      </c>
      <c r="B11" s="11" t="s">
        <v>7</v>
      </c>
      <c r="C11" s="30">
        <v>41179</v>
      </c>
      <c r="D11" s="38"/>
      <c r="E11" s="90" t="s">
        <v>471</v>
      </c>
      <c r="F11" s="11">
        <v>2003</v>
      </c>
      <c r="G11" s="10">
        <v>2</v>
      </c>
      <c r="H11" s="10">
        <v>0</v>
      </c>
      <c r="I11" s="10"/>
      <c r="J11" s="10"/>
      <c r="K11" s="10">
        <v>1627</v>
      </c>
      <c r="L11" s="8">
        <v>1</v>
      </c>
      <c r="M11" s="124" t="s">
        <v>29</v>
      </c>
      <c r="N11" s="124" t="s">
        <v>30</v>
      </c>
      <c r="O11" s="10" t="s">
        <v>6</v>
      </c>
      <c r="P11" s="2" t="s">
        <v>37</v>
      </c>
      <c r="Q11" s="2" t="s">
        <v>24</v>
      </c>
      <c r="R11" s="11" t="s">
        <v>25</v>
      </c>
      <c r="S11" s="318"/>
      <c r="T11" s="318"/>
      <c r="U11" s="318"/>
      <c r="V11" s="51">
        <v>2003</v>
      </c>
      <c r="W11" s="51">
        <v>2003</v>
      </c>
      <c r="X11" s="51">
        <v>12</v>
      </c>
      <c r="Y11" s="51">
        <v>3</v>
      </c>
      <c r="Z11" s="51" t="s">
        <v>480</v>
      </c>
      <c r="AA11" s="108">
        <v>41423</v>
      </c>
      <c r="AB11" s="108">
        <v>41423</v>
      </c>
      <c r="AC11" s="27">
        <v>18</v>
      </c>
      <c r="AD11" s="27">
        <v>3</v>
      </c>
      <c r="AE11" s="27" t="s">
        <v>480</v>
      </c>
      <c r="AF11" s="95"/>
      <c r="AG11" s="95"/>
      <c r="AH11" s="95"/>
      <c r="AI11" s="95"/>
      <c r="AJ11" s="96"/>
      <c r="AK11" s="96"/>
      <c r="AL11" s="96"/>
      <c r="AM11" s="253"/>
      <c r="AN11" s="11" t="s">
        <v>712</v>
      </c>
      <c r="AQ11" s="256"/>
      <c r="AR11" s="147"/>
      <c r="AS11" s="38"/>
      <c r="AT11" s="38"/>
      <c r="AU11" s="37"/>
      <c r="AV11" s="37"/>
      <c r="AW11" s="37"/>
      <c r="AX11" s="38"/>
      <c r="AY11" s="38"/>
    </row>
    <row r="12" spans="1:51" s="353" customFormat="1" x14ac:dyDescent="0.25">
      <c r="A12" s="345">
        <v>11</v>
      </c>
      <c r="B12" s="345" t="s">
        <v>7</v>
      </c>
      <c r="C12" s="346">
        <v>41187</v>
      </c>
      <c r="D12" s="347"/>
      <c r="E12" s="348"/>
      <c r="F12" s="345">
        <v>1958</v>
      </c>
      <c r="G12" s="345">
        <v>2</v>
      </c>
      <c r="H12" s="345">
        <v>1</v>
      </c>
      <c r="I12" s="345"/>
      <c r="J12" s="345"/>
      <c r="K12" s="345">
        <v>1672</v>
      </c>
      <c r="L12" s="349">
        <v>1</v>
      </c>
      <c r="M12" s="350" t="s">
        <v>905</v>
      </c>
      <c r="N12" s="350" t="s">
        <v>6</v>
      </c>
      <c r="O12" s="345" t="s">
        <v>6</v>
      </c>
      <c r="P12" s="351" t="s">
        <v>37</v>
      </c>
      <c r="Q12" s="351" t="s">
        <v>24</v>
      </c>
      <c r="R12" s="345" t="s">
        <v>25</v>
      </c>
      <c r="S12" s="345"/>
      <c r="T12" s="345"/>
      <c r="U12" s="345"/>
      <c r="V12" s="345">
        <v>1998</v>
      </c>
      <c r="W12" s="345">
        <v>2002</v>
      </c>
      <c r="X12" s="345" t="s">
        <v>661</v>
      </c>
      <c r="Y12" s="345">
        <v>3</v>
      </c>
      <c r="Z12" s="345" t="s">
        <v>480</v>
      </c>
      <c r="AA12" s="345"/>
      <c r="AB12" s="345"/>
      <c r="AC12" s="345"/>
      <c r="AD12" s="345"/>
      <c r="AE12" s="345"/>
      <c r="AF12" s="347"/>
      <c r="AG12" s="347"/>
      <c r="AH12" s="347"/>
      <c r="AI12" s="347"/>
      <c r="AJ12" s="347"/>
      <c r="AK12" s="347"/>
      <c r="AL12" s="347"/>
      <c r="AM12" s="352"/>
      <c r="AN12" s="345" t="s">
        <v>708</v>
      </c>
      <c r="AO12" s="353">
        <v>79</v>
      </c>
      <c r="AP12" s="353" t="s">
        <v>656</v>
      </c>
      <c r="AQ12" s="354"/>
      <c r="AR12" s="355"/>
      <c r="AS12" s="347"/>
      <c r="AT12" s="347"/>
      <c r="AU12" s="347"/>
      <c r="AV12" s="347"/>
      <c r="AW12" s="347"/>
      <c r="AX12" s="347"/>
      <c r="AY12" s="347"/>
    </row>
    <row r="13" spans="1:51" s="7" customFormat="1" x14ac:dyDescent="0.25">
      <c r="A13" s="11">
        <v>12</v>
      </c>
      <c r="B13" s="11" t="s">
        <v>7</v>
      </c>
      <c r="C13" s="29">
        <v>41141</v>
      </c>
      <c r="D13" s="38"/>
      <c r="E13" s="90"/>
      <c r="F13" s="11">
        <v>1984</v>
      </c>
      <c r="G13" s="10">
        <v>1</v>
      </c>
      <c r="H13" s="10" t="s">
        <v>1</v>
      </c>
      <c r="I13" s="10"/>
      <c r="J13" s="10"/>
      <c r="K13" s="10">
        <v>1594</v>
      </c>
      <c r="L13" s="8">
        <v>1</v>
      </c>
      <c r="M13" s="124" t="s">
        <v>30</v>
      </c>
      <c r="N13" s="124" t="s">
        <v>6</v>
      </c>
      <c r="O13" s="10" t="s">
        <v>6</v>
      </c>
      <c r="P13" s="2" t="s">
        <v>37</v>
      </c>
      <c r="Q13" s="2" t="s">
        <v>24</v>
      </c>
      <c r="R13" s="11" t="s">
        <v>25</v>
      </c>
      <c r="S13" s="318"/>
      <c r="T13" s="318"/>
      <c r="U13" s="318"/>
      <c r="V13" s="51">
        <v>2000</v>
      </c>
      <c r="W13" s="51">
        <v>2000</v>
      </c>
      <c r="X13" s="51">
        <v>12</v>
      </c>
      <c r="Y13" s="51">
        <v>3</v>
      </c>
      <c r="Z13" s="51" t="s">
        <v>480</v>
      </c>
      <c r="AA13" s="27"/>
      <c r="AB13" s="27"/>
      <c r="AC13" s="27"/>
      <c r="AD13" s="27"/>
      <c r="AE13" s="27"/>
      <c r="AF13" s="95"/>
      <c r="AG13" s="95"/>
      <c r="AH13" s="95"/>
      <c r="AI13" s="95"/>
      <c r="AJ13" s="96"/>
      <c r="AK13" s="96"/>
      <c r="AL13" s="96"/>
      <c r="AM13" s="253"/>
      <c r="AN13" s="11" t="s">
        <v>713</v>
      </c>
      <c r="AO13" s="7">
        <v>75</v>
      </c>
      <c r="AQ13" s="256"/>
      <c r="AR13" s="147"/>
      <c r="AS13" s="38"/>
      <c r="AT13" s="38"/>
      <c r="AU13" s="37"/>
      <c r="AV13" s="37"/>
      <c r="AW13" s="37"/>
      <c r="AX13" s="38"/>
      <c r="AY13" s="38"/>
    </row>
    <row r="14" spans="1:51" s="7" customFormat="1" x14ac:dyDescent="0.25">
      <c r="A14" s="10">
        <v>13</v>
      </c>
      <c r="B14" s="11" t="s">
        <v>7</v>
      </c>
      <c r="C14" s="29">
        <v>41142</v>
      </c>
      <c r="D14" s="38"/>
      <c r="E14" s="30"/>
      <c r="F14" s="11">
        <v>1963</v>
      </c>
      <c r="G14" s="10">
        <v>2</v>
      </c>
      <c r="H14" s="10">
        <v>0</v>
      </c>
      <c r="I14" s="10"/>
      <c r="J14" s="10"/>
      <c r="K14" s="10">
        <v>1052</v>
      </c>
      <c r="L14" s="8">
        <v>1</v>
      </c>
      <c r="M14" s="126" t="s">
        <v>30</v>
      </c>
      <c r="N14" s="126" t="s">
        <v>47</v>
      </c>
      <c r="O14" s="10" t="s">
        <v>6</v>
      </c>
      <c r="P14" s="2" t="s">
        <v>37</v>
      </c>
      <c r="Q14" s="2" t="s">
        <v>24</v>
      </c>
      <c r="R14" s="11" t="s">
        <v>25</v>
      </c>
      <c r="S14" s="318"/>
      <c r="T14" s="318"/>
      <c r="U14" s="318"/>
      <c r="V14" s="51" t="s">
        <v>104</v>
      </c>
      <c r="W14" s="51"/>
      <c r="X14" s="51" t="s">
        <v>548</v>
      </c>
      <c r="Y14" s="51">
        <v>2.5</v>
      </c>
      <c r="Z14" s="51" t="s">
        <v>680</v>
      </c>
      <c r="AA14" s="108">
        <v>41709</v>
      </c>
      <c r="AB14" s="108">
        <v>41709</v>
      </c>
      <c r="AC14" s="27">
        <v>15.5</v>
      </c>
      <c r="AD14" s="27">
        <v>2.5</v>
      </c>
      <c r="AE14" s="27" t="s">
        <v>684</v>
      </c>
      <c r="AF14" s="95"/>
      <c r="AG14" s="95"/>
      <c r="AH14" s="95"/>
      <c r="AI14" s="95"/>
      <c r="AJ14" s="96"/>
      <c r="AK14" s="96"/>
      <c r="AL14" s="96"/>
      <c r="AM14" s="253"/>
      <c r="AN14" s="11" t="s">
        <v>714</v>
      </c>
      <c r="AQ14" s="25"/>
      <c r="AR14" s="111"/>
      <c r="AS14" s="11"/>
      <c r="AT14" s="11"/>
      <c r="AU14" s="10"/>
      <c r="AV14" s="10"/>
      <c r="AW14" s="46"/>
      <c r="AX14" s="38"/>
      <c r="AY14" s="38"/>
    </row>
    <row r="15" spans="1:51" s="7" customFormat="1" x14ac:dyDescent="0.25">
      <c r="A15" s="11">
        <v>14</v>
      </c>
      <c r="B15" s="11" t="s">
        <v>8</v>
      </c>
      <c r="C15" s="29">
        <v>41187</v>
      </c>
      <c r="D15" s="38"/>
      <c r="E15" s="90"/>
      <c r="F15" s="11">
        <v>1942</v>
      </c>
      <c r="G15" s="10">
        <v>2</v>
      </c>
      <c r="H15" s="10">
        <v>0</v>
      </c>
      <c r="I15" s="10"/>
      <c r="J15" s="10"/>
      <c r="K15" s="10">
        <v>2016</v>
      </c>
      <c r="L15" s="8">
        <v>1</v>
      </c>
      <c r="M15" s="124" t="s">
        <v>217</v>
      </c>
      <c r="N15" s="124" t="s">
        <v>6</v>
      </c>
      <c r="O15" s="10" t="s">
        <v>6</v>
      </c>
      <c r="P15" s="2" t="s">
        <v>40</v>
      </c>
      <c r="Q15" s="2" t="s">
        <v>24</v>
      </c>
      <c r="R15" s="11" t="s">
        <v>25</v>
      </c>
      <c r="S15" s="318"/>
      <c r="T15" s="318"/>
      <c r="U15" s="318"/>
      <c r="V15" s="51">
        <v>2004</v>
      </c>
      <c r="W15" s="51">
        <v>2004</v>
      </c>
      <c r="X15" s="51">
        <v>14.6</v>
      </c>
      <c r="Y15" s="51">
        <v>3</v>
      </c>
      <c r="Z15" s="51" t="s">
        <v>662</v>
      </c>
      <c r="AA15" s="27"/>
      <c r="AB15" s="27"/>
      <c r="AC15" s="27"/>
      <c r="AD15" s="27"/>
      <c r="AE15" s="27"/>
      <c r="AF15" s="95"/>
      <c r="AG15" s="95"/>
      <c r="AH15" s="95"/>
      <c r="AI15" s="95"/>
      <c r="AJ15" s="96"/>
      <c r="AK15" s="96"/>
      <c r="AL15" s="96"/>
      <c r="AM15" s="253"/>
      <c r="AN15" s="11" t="s">
        <v>717</v>
      </c>
      <c r="AQ15" s="256"/>
      <c r="AR15" s="147"/>
      <c r="AS15" s="38"/>
      <c r="AT15" s="38"/>
      <c r="AU15" s="37"/>
      <c r="AV15" s="37"/>
      <c r="AW15" s="37"/>
      <c r="AX15" s="38"/>
      <c r="AY15" s="38"/>
    </row>
    <row r="16" spans="1:51" s="7" customFormat="1" x14ac:dyDescent="0.25">
      <c r="A16" s="11">
        <v>15</v>
      </c>
      <c r="B16" s="11" t="s">
        <v>7</v>
      </c>
      <c r="C16" s="29">
        <v>41143</v>
      </c>
      <c r="D16" s="38"/>
      <c r="E16" s="90"/>
      <c r="F16" s="11">
        <v>1975</v>
      </c>
      <c r="G16" s="10">
        <v>2</v>
      </c>
      <c r="H16" s="10">
        <v>0</v>
      </c>
      <c r="I16" s="10"/>
      <c r="J16" s="10"/>
      <c r="K16" s="10">
        <v>1359</v>
      </c>
      <c r="L16" s="8">
        <v>1</v>
      </c>
      <c r="M16" s="124" t="s">
        <v>48</v>
      </c>
      <c r="N16" s="124" t="s">
        <v>6</v>
      </c>
      <c r="O16" s="10" t="s">
        <v>6</v>
      </c>
      <c r="P16" s="2" t="s">
        <v>41</v>
      </c>
      <c r="Q16" s="2" t="s">
        <v>24</v>
      </c>
      <c r="R16" s="11" t="s">
        <v>25</v>
      </c>
      <c r="S16" s="318" t="s">
        <v>843</v>
      </c>
      <c r="T16" s="322">
        <v>41688</v>
      </c>
      <c r="U16" s="318" t="s">
        <v>844</v>
      </c>
      <c r="V16" s="51">
        <v>1997</v>
      </c>
      <c r="W16" s="51">
        <v>1997</v>
      </c>
      <c r="X16" s="51">
        <v>13.5</v>
      </c>
      <c r="Y16" s="51">
        <v>3</v>
      </c>
      <c r="Z16" s="51" t="s">
        <v>480</v>
      </c>
      <c r="AA16" s="27"/>
      <c r="AB16" s="27"/>
      <c r="AC16" s="27"/>
      <c r="AD16" s="27"/>
      <c r="AE16" s="27"/>
      <c r="AF16" s="95"/>
      <c r="AG16" s="95"/>
      <c r="AH16" s="95"/>
      <c r="AI16" s="95"/>
      <c r="AJ16" s="96"/>
      <c r="AK16" s="96"/>
      <c r="AL16" s="96"/>
      <c r="AM16" s="253"/>
      <c r="AN16" s="10" t="s">
        <v>715</v>
      </c>
      <c r="AO16" s="7">
        <v>80</v>
      </c>
      <c r="AQ16" s="256"/>
      <c r="AR16" s="147"/>
      <c r="AS16" s="38"/>
      <c r="AT16" s="38"/>
      <c r="AU16" s="37"/>
      <c r="AV16" s="37"/>
      <c r="AW16" s="37"/>
      <c r="AX16" s="38"/>
      <c r="AY16" s="38"/>
    </row>
    <row r="17" spans="1:51" s="7" customFormat="1" x14ac:dyDescent="0.25">
      <c r="A17" s="11">
        <v>16</v>
      </c>
      <c r="B17" s="11" t="s">
        <v>7</v>
      </c>
      <c r="C17" s="29">
        <v>41148</v>
      </c>
      <c r="D17" s="38"/>
      <c r="E17" s="90"/>
      <c r="F17" s="11">
        <v>1982</v>
      </c>
      <c r="G17" s="10">
        <v>3</v>
      </c>
      <c r="H17" s="10">
        <v>0</v>
      </c>
      <c r="I17" s="10"/>
      <c r="J17" s="10">
        <v>2531</v>
      </c>
      <c r="K17" s="10">
        <v>2231</v>
      </c>
      <c r="L17" s="8">
        <v>1</v>
      </c>
      <c r="M17" s="124" t="s">
        <v>36</v>
      </c>
      <c r="N17" s="124" t="s">
        <v>30</v>
      </c>
      <c r="O17" s="10" t="s">
        <v>6</v>
      </c>
      <c r="P17" s="2" t="s">
        <v>37</v>
      </c>
      <c r="Q17" s="2" t="s">
        <v>24</v>
      </c>
      <c r="R17" s="11" t="s">
        <v>34</v>
      </c>
      <c r="S17" s="318"/>
      <c r="T17" s="318"/>
      <c r="U17" s="318"/>
      <c r="V17" s="51">
        <v>2002</v>
      </c>
      <c r="W17" s="51">
        <v>2002</v>
      </c>
      <c r="X17" s="51">
        <v>13.5</v>
      </c>
      <c r="Y17" s="51">
        <v>4</v>
      </c>
      <c r="Z17" s="51" t="s">
        <v>478</v>
      </c>
      <c r="AA17" s="27" t="s">
        <v>666</v>
      </c>
      <c r="AB17" s="108">
        <v>41752</v>
      </c>
      <c r="AC17" s="27">
        <v>13</v>
      </c>
      <c r="AD17" s="27">
        <v>4</v>
      </c>
      <c r="AE17" s="27" t="s">
        <v>662</v>
      </c>
      <c r="AF17" s="51"/>
      <c r="AG17" s="51"/>
      <c r="AH17" s="51"/>
      <c r="AI17" s="51"/>
      <c r="AJ17" s="27"/>
      <c r="AK17" s="27"/>
      <c r="AL17" s="27"/>
      <c r="AM17" s="254"/>
      <c r="AN17" s="10" t="s">
        <v>716</v>
      </c>
      <c r="AO17" s="7">
        <v>78</v>
      </c>
      <c r="AQ17" s="256"/>
      <c r="AR17" s="147"/>
      <c r="AS17" s="38"/>
      <c r="AT17" s="38"/>
      <c r="AU17" s="37"/>
      <c r="AV17" s="37"/>
      <c r="AW17" s="37"/>
      <c r="AX17" s="38"/>
      <c r="AY17" s="38"/>
    </row>
    <row r="18" spans="1:51" s="7" customFormat="1" x14ac:dyDescent="0.25">
      <c r="A18" s="11">
        <v>17</v>
      </c>
      <c r="B18" s="11" t="s">
        <v>7</v>
      </c>
      <c r="C18" s="29">
        <v>41148</v>
      </c>
      <c r="D18" s="38"/>
      <c r="E18" s="90"/>
      <c r="F18" s="11">
        <v>1964</v>
      </c>
      <c r="G18" s="10">
        <v>2</v>
      </c>
      <c r="H18" s="10">
        <v>0</v>
      </c>
      <c r="I18" s="10"/>
      <c r="J18" s="10"/>
      <c r="K18" s="10">
        <v>1456</v>
      </c>
      <c r="L18" s="8">
        <v>1</v>
      </c>
      <c r="M18" s="124" t="s">
        <v>29</v>
      </c>
      <c r="N18" s="124" t="s">
        <v>6</v>
      </c>
      <c r="O18" s="10" t="s">
        <v>6</v>
      </c>
      <c r="P18" s="10" t="s">
        <v>43</v>
      </c>
      <c r="Q18" s="2" t="s">
        <v>42</v>
      </c>
      <c r="R18" s="11" t="s">
        <v>25</v>
      </c>
      <c r="S18" s="318"/>
      <c r="T18" s="318"/>
      <c r="U18" s="318"/>
      <c r="V18" s="51">
        <v>2002</v>
      </c>
      <c r="W18" s="51">
        <v>2002</v>
      </c>
      <c r="X18" s="51">
        <v>19</v>
      </c>
      <c r="Y18" s="245">
        <v>3</v>
      </c>
      <c r="Z18" s="51" t="s">
        <v>663</v>
      </c>
      <c r="AA18" s="27"/>
      <c r="AB18" s="27"/>
      <c r="AC18" s="27"/>
      <c r="AD18" s="27"/>
      <c r="AE18" s="27"/>
      <c r="AF18" s="95"/>
      <c r="AG18" s="95"/>
      <c r="AH18" s="95"/>
      <c r="AI18" s="95"/>
      <c r="AJ18" s="96"/>
      <c r="AK18" s="96"/>
      <c r="AL18" s="96"/>
      <c r="AM18" s="253"/>
      <c r="AN18" s="37"/>
      <c r="AO18" s="7">
        <v>79</v>
      </c>
      <c r="AQ18" s="256"/>
      <c r="AR18" s="147"/>
      <c r="AS18" s="38"/>
      <c r="AT18" s="38"/>
      <c r="AU18" s="37"/>
      <c r="AV18" s="37"/>
      <c r="AW18" s="37"/>
      <c r="AX18" s="38"/>
      <c r="AY18" s="38"/>
    </row>
    <row r="19" spans="1:51" s="7" customFormat="1" x14ac:dyDescent="0.25">
      <c r="A19" s="11">
        <v>18</v>
      </c>
      <c r="B19" s="11" t="s">
        <v>7</v>
      </c>
      <c r="C19" s="29">
        <v>41149</v>
      </c>
      <c r="D19" s="38"/>
      <c r="E19" s="90"/>
      <c r="F19" s="11">
        <v>1995</v>
      </c>
      <c r="G19" s="10">
        <v>2</v>
      </c>
      <c r="H19" s="10">
        <v>0</v>
      </c>
      <c r="I19" s="10"/>
      <c r="J19" s="10"/>
      <c r="K19" s="10">
        <v>1802</v>
      </c>
      <c r="L19" s="8">
        <v>1</v>
      </c>
      <c r="M19" s="124" t="s">
        <v>45</v>
      </c>
      <c r="N19" s="124" t="s">
        <v>32</v>
      </c>
      <c r="O19" s="10" t="s">
        <v>6</v>
      </c>
      <c r="P19" s="2" t="s">
        <v>44</v>
      </c>
      <c r="Q19" s="2" t="s">
        <v>24</v>
      </c>
      <c r="R19" s="11" t="s">
        <v>25</v>
      </c>
      <c r="S19" s="318"/>
      <c r="T19" s="318"/>
      <c r="U19" s="318"/>
      <c r="V19" s="51">
        <v>2008</v>
      </c>
      <c r="W19" s="51">
        <v>2008</v>
      </c>
      <c r="X19" s="51">
        <v>14</v>
      </c>
      <c r="Y19" s="51">
        <v>3</v>
      </c>
      <c r="Z19" s="51" t="s">
        <v>480</v>
      </c>
      <c r="AA19" s="27"/>
      <c r="AB19" s="27"/>
      <c r="AC19" s="27"/>
      <c r="AD19" s="27"/>
      <c r="AE19" s="27"/>
      <c r="AF19" s="95"/>
      <c r="AG19" s="95"/>
      <c r="AH19" s="95"/>
      <c r="AI19" s="95"/>
      <c r="AJ19" s="96"/>
      <c r="AK19" s="96"/>
      <c r="AL19" s="96"/>
      <c r="AM19" s="253"/>
      <c r="AN19" s="10" t="s">
        <v>709</v>
      </c>
      <c r="AO19" s="9">
        <v>78</v>
      </c>
      <c r="AQ19" s="256"/>
      <c r="AR19" s="147"/>
      <c r="AS19" s="38"/>
      <c r="AT19" s="38"/>
      <c r="AU19" s="37"/>
      <c r="AV19" s="37"/>
      <c r="AW19" s="37"/>
      <c r="AX19" s="38"/>
      <c r="AY19" s="38"/>
    </row>
    <row r="20" spans="1:51" s="7" customFormat="1" x14ac:dyDescent="0.25">
      <c r="A20" s="11">
        <v>19</v>
      </c>
      <c r="B20" s="11" t="s">
        <v>7</v>
      </c>
      <c r="C20" s="29">
        <v>41150</v>
      </c>
      <c r="D20" s="38"/>
      <c r="E20" s="90" t="s">
        <v>471</v>
      </c>
      <c r="F20" s="11">
        <v>1988</v>
      </c>
      <c r="G20" s="10">
        <v>3</v>
      </c>
      <c r="H20" s="10">
        <v>0</v>
      </c>
      <c r="I20" s="10" t="s">
        <v>462</v>
      </c>
      <c r="J20" s="10"/>
      <c r="K20" s="10">
        <v>2554</v>
      </c>
      <c r="L20" s="8">
        <v>1</v>
      </c>
      <c r="M20" s="124" t="s">
        <v>30</v>
      </c>
      <c r="N20" s="124" t="s">
        <v>30</v>
      </c>
      <c r="O20" s="10" t="s">
        <v>6</v>
      </c>
      <c r="P20" s="2" t="s">
        <v>475</v>
      </c>
      <c r="Q20" s="2" t="s">
        <v>24</v>
      </c>
      <c r="R20" s="11" t="s">
        <v>25</v>
      </c>
      <c r="S20" s="318" t="s">
        <v>845</v>
      </c>
      <c r="T20" s="318" t="s">
        <v>846</v>
      </c>
      <c r="U20" s="318" t="s">
        <v>847</v>
      </c>
      <c r="V20" s="51">
        <v>1990</v>
      </c>
      <c r="W20" s="127">
        <v>1997</v>
      </c>
      <c r="X20" s="51" t="s">
        <v>302</v>
      </c>
      <c r="Y20" s="51">
        <v>5</v>
      </c>
      <c r="Z20" s="51" t="s">
        <v>681</v>
      </c>
      <c r="AA20" s="246">
        <v>41512</v>
      </c>
      <c r="AB20" s="246">
        <v>41512</v>
      </c>
      <c r="AC20" s="27">
        <v>16</v>
      </c>
      <c r="AD20" s="27">
        <v>5</v>
      </c>
      <c r="AE20" s="27" t="s">
        <v>480</v>
      </c>
      <c r="AF20" s="95"/>
      <c r="AG20" s="95"/>
      <c r="AH20" s="95"/>
      <c r="AI20" s="95"/>
      <c r="AJ20" s="96"/>
      <c r="AK20" s="96"/>
      <c r="AL20" s="96"/>
      <c r="AM20" s="253"/>
      <c r="AN20" s="148" t="s">
        <v>481</v>
      </c>
      <c r="AQ20" s="256"/>
      <c r="AR20" s="147"/>
      <c r="AS20" s="38"/>
      <c r="AT20" s="38"/>
      <c r="AU20" s="37"/>
      <c r="AV20" s="37"/>
      <c r="AW20" s="37"/>
      <c r="AX20" s="38"/>
      <c r="AY20" s="38"/>
    </row>
    <row r="21" spans="1:51" s="7" customFormat="1" x14ac:dyDescent="0.25">
      <c r="A21" s="38">
        <v>20</v>
      </c>
      <c r="B21" s="11" t="s">
        <v>8</v>
      </c>
      <c r="C21" s="102">
        <v>41150</v>
      </c>
      <c r="D21" s="38"/>
      <c r="E21" s="45"/>
      <c r="F21" s="38">
        <v>2006</v>
      </c>
      <c r="G21" s="37">
        <v>2</v>
      </c>
      <c r="H21" s="37">
        <v>0</v>
      </c>
      <c r="I21" s="37"/>
      <c r="J21" s="37"/>
      <c r="K21" s="37">
        <v>2015</v>
      </c>
      <c r="L21" s="38">
        <v>1</v>
      </c>
      <c r="M21" s="45" t="s">
        <v>29</v>
      </c>
      <c r="N21" s="45" t="s">
        <v>39</v>
      </c>
      <c r="O21" s="37" t="s">
        <v>6</v>
      </c>
      <c r="P21" s="46" t="s">
        <v>38</v>
      </c>
      <c r="Q21" s="46" t="s">
        <v>38</v>
      </c>
      <c r="R21" s="38" t="s">
        <v>25</v>
      </c>
      <c r="S21" s="320"/>
      <c r="T21" s="320"/>
      <c r="U21" s="320"/>
      <c r="V21" s="95">
        <v>2006</v>
      </c>
      <c r="W21" s="95">
        <v>2006</v>
      </c>
      <c r="X21" s="95">
        <v>13</v>
      </c>
      <c r="Y21" s="95">
        <v>4</v>
      </c>
      <c r="Z21" s="95" t="s">
        <v>480</v>
      </c>
      <c r="AA21" s="27"/>
      <c r="AB21" s="27"/>
      <c r="AC21" s="27"/>
      <c r="AD21" s="27"/>
      <c r="AE21" s="27"/>
      <c r="AF21" s="95"/>
      <c r="AG21" s="95"/>
      <c r="AH21" s="95"/>
      <c r="AI21" s="95"/>
      <c r="AJ21" s="96"/>
      <c r="AK21" s="96"/>
      <c r="AL21" s="96"/>
      <c r="AM21" s="253"/>
      <c r="AN21" s="147"/>
      <c r="AQ21" s="256"/>
      <c r="AR21" s="147"/>
      <c r="AS21" s="38"/>
      <c r="AT21" s="38"/>
      <c r="AU21" s="37"/>
      <c r="AV21" s="37"/>
      <c r="AW21" s="37"/>
      <c r="AX21" s="38"/>
      <c r="AY21" s="38"/>
    </row>
    <row r="22" spans="1:51" s="7" customFormat="1" x14ac:dyDescent="0.25">
      <c r="A22" s="10">
        <v>21</v>
      </c>
      <c r="B22" s="11" t="s">
        <v>7</v>
      </c>
      <c r="C22" s="29">
        <v>41151</v>
      </c>
      <c r="D22" s="38"/>
      <c r="E22" s="90"/>
      <c r="F22" s="11">
        <v>1981</v>
      </c>
      <c r="G22" s="10">
        <v>2</v>
      </c>
      <c r="H22" s="10">
        <v>0</v>
      </c>
      <c r="I22" s="10" t="s">
        <v>474</v>
      </c>
      <c r="J22" s="10">
        <v>1810</v>
      </c>
      <c r="K22" s="10">
        <v>1628</v>
      </c>
      <c r="L22" s="11">
        <v>1</v>
      </c>
      <c r="M22" s="90" t="s">
        <v>29</v>
      </c>
      <c r="N22" s="124" t="s">
        <v>6</v>
      </c>
      <c r="O22" s="10" t="s">
        <v>6</v>
      </c>
      <c r="P22" s="2" t="s">
        <v>46</v>
      </c>
      <c r="Q22" s="2" t="s">
        <v>24</v>
      </c>
      <c r="R22" s="11" t="s">
        <v>25</v>
      </c>
      <c r="S22" s="318"/>
      <c r="T22" s="318"/>
      <c r="U22" s="318"/>
      <c r="V22" s="51">
        <v>2007</v>
      </c>
      <c r="W22" s="51">
        <v>2007</v>
      </c>
      <c r="X22" s="51">
        <v>13</v>
      </c>
      <c r="Y22" s="51">
        <v>3.5</v>
      </c>
      <c r="Z22" s="51" t="s">
        <v>480</v>
      </c>
      <c r="AA22" s="246">
        <v>41548</v>
      </c>
      <c r="AB22" s="246">
        <v>41548</v>
      </c>
      <c r="AC22" s="27">
        <v>13</v>
      </c>
      <c r="AD22" s="27">
        <v>3.5</v>
      </c>
      <c r="AE22" s="27" t="s">
        <v>478</v>
      </c>
      <c r="AF22" s="51"/>
      <c r="AG22" s="51"/>
      <c r="AH22" s="51"/>
      <c r="AI22" s="51"/>
      <c r="AJ22" s="27"/>
      <c r="AK22" s="27"/>
      <c r="AL22" s="27"/>
      <c r="AM22" s="254"/>
      <c r="AN22" s="10" t="s">
        <v>718</v>
      </c>
      <c r="AQ22" s="25"/>
      <c r="AR22" s="111"/>
      <c r="AS22" s="11"/>
      <c r="AT22" s="11"/>
      <c r="AU22" s="10"/>
      <c r="AV22" s="10"/>
      <c r="AW22" s="2"/>
      <c r="AX22" s="38"/>
      <c r="AY22" s="38"/>
    </row>
    <row r="23" spans="1:51" s="7" customFormat="1" x14ac:dyDescent="0.25">
      <c r="A23" s="11">
        <v>22</v>
      </c>
      <c r="B23" s="11" t="s">
        <v>7</v>
      </c>
      <c r="C23" s="29">
        <v>41151</v>
      </c>
      <c r="D23" s="38"/>
      <c r="E23" s="90"/>
      <c r="F23" s="11">
        <v>1955</v>
      </c>
      <c r="G23" s="10">
        <v>2</v>
      </c>
      <c r="H23" s="10">
        <v>0</v>
      </c>
      <c r="I23" s="10"/>
      <c r="J23" s="10"/>
      <c r="K23" s="125">
        <v>1743</v>
      </c>
      <c r="L23" s="8">
        <v>1</v>
      </c>
      <c r="M23" s="124" t="s">
        <v>30</v>
      </c>
      <c r="N23" s="124" t="s">
        <v>6</v>
      </c>
      <c r="O23" s="10" t="s">
        <v>6</v>
      </c>
      <c r="P23" s="2" t="s">
        <v>40</v>
      </c>
      <c r="Q23" s="2" t="s">
        <v>24</v>
      </c>
      <c r="R23" s="11" t="s">
        <v>444</v>
      </c>
      <c r="S23" s="318"/>
      <c r="T23" s="318"/>
      <c r="U23" s="318"/>
      <c r="V23" s="51">
        <v>2001</v>
      </c>
      <c r="W23" s="128">
        <v>2001</v>
      </c>
      <c r="X23" s="51">
        <v>12</v>
      </c>
      <c r="Y23" s="51">
        <v>2.5</v>
      </c>
      <c r="Z23" s="51" t="s">
        <v>662</v>
      </c>
      <c r="AA23" s="27"/>
      <c r="AB23" s="27"/>
      <c r="AC23" s="27"/>
      <c r="AD23" s="27"/>
      <c r="AE23" s="27"/>
      <c r="AF23" s="95"/>
      <c r="AG23" s="95"/>
      <c r="AH23" s="95"/>
      <c r="AI23" s="95"/>
      <c r="AJ23" s="96"/>
      <c r="AK23" s="96"/>
      <c r="AL23" s="96"/>
      <c r="AM23" s="253"/>
      <c r="AN23" s="10" t="s">
        <v>719</v>
      </c>
      <c r="AO23" s="7">
        <v>80</v>
      </c>
      <c r="AP23" s="7" t="s">
        <v>691</v>
      </c>
      <c r="AQ23" s="256"/>
      <c r="AR23" s="147"/>
      <c r="AS23" s="38"/>
      <c r="AT23" s="38"/>
      <c r="AU23" s="37"/>
      <c r="AV23" s="37"/>
      <c r="AW23" s="46"/>
      <c r="AX23" s="38"/>
      <c r="AY23" s="38"/>
    </row>
    <row r="24" spans="1:51" s="7" customFormat="1" x14ac:dyDescent="0.25">
      <c r="A24" s="10">
        <v>23</v>
      </c>
      <c r="B24" s="11" t="s">
        <v>7</v>
      </c>
      <c r="C24" s="29">
        <v>41185</v>
      </c>
      <c r="D24" s="38"/>
      <c r="E24" s="90"/>
      <c r="F24" s="11">
        <v>1980</v>
      </c>
      <c r="G24" s="10">
        <v>3</v>
      </c>
      <c r="H24" s="10">
        <v>0</v>
      </c>
      <c r="I24" s="10"/>
      <c r="J24" s="10"/>
      <c r="K24" s="125">
        <v>1946</v>
      </c>
      <c r="L24" s="8">
        <v>1</v>
      </c>
      <c r="M24" s="124" t="s">
        <v>30</v>
      </c>
      <c r="N24" s="124" t="s">
        <v>6</v>
      </c>
      <c r="O24" s="10" t="s">
        <v>6</v>
      </c>
      <c r="P24" s="2" t="s">
        <v>37</v>
      </c>
      <c r="Q24" s="2" t="s">
        <v>24</v>
      </c>
      <c r="R24" s="11" t="s">
        <v>25</v>
      </c>
      <c r="S24" s="318"/>
      <c r="T24" s="318"/>
      <c r="U24" s="318"/>
      <c r="V24" s="51">
        <v>2001</v>
      </c>
      <c r="W24" s="51">
        <v>2002</v>
      </c>
      <c r="X24" s="51">
        <v>14</v>
      </c>
      <c r="Y24" s="51">
        <v>3.5</v>
      </c>
      <c r="Z24" s="51" t="s">
        <v>478</v>
      </c>
      <c r="AA24" s="27"/>
      <c r="AB24" s="27"/>
      <c r="AC24" s="27"/>
      <c r="AD24" s="27"/>
      <c r="AE24" s="27"/>
      <c r="AF24" s="51"/>
      <c r="AG24" s="51"/>
      <c r="AH24" s="51"/>
      <c r="AI24" s="51"/>
      <c r="AJ24" s="27"/>
      <c r="AK24" s="27"/>
      <c r="AL24" s="27"/>
      <c r="AM24" s="254"/>
      <c r="AN24" s="10" t="s">
        <v>447</v>
      </c>
      <c r="AO24" s="7" t="s">
        <v>692</v>
      </c>
      <c r="AQ24" s="25"/>
      <c r="AR24" s="111"/>
      <c r="AS24" s="11"/>
      <c r="AT24" s="11"/>
      <c r="AU24" s="10"/>
      <c r="AV24" s="10"/>
      <c r="AW24" s="37"/>
      <c r="AX24" s="38"/>
      <c r="AY24" s="38"/>
    </row>
    <row r="25" spans="1:51" s="7" customFormat="1" x14ac:dyDescent="0.25">
      <c r="A25" s="11">
        <v>24</v>
      </c>
      <c r="B25" s="11" t="s">
        <v>7</v>
      </c>
      <c r="C25" s="29">
        <v>41178</v>
      </c>
      <c r="D25" s="38"/>
      <c r="E25" s="90"/>
      <c r="F25" s="11">
        <v>1986</v>
      </c>
      <c r="G25" s="10">
        <v>2</v>
      </c>
      <c r="H25" s="10">
        <v>1</v>
      </c>
      <c r="I25" s="10"/>
      <c r="J25" s="10"/>
      <c r="K25" s="125">
        <v>1978</v>
      </c>
      <c r="L25" s="8">
        <v>2</v>
      </c>
      <c r="M25" s="124" t="s">
        <v>27</v>
      </c>
      <c r="N25" s="124" t="s">
        <v>35</v>
      </c>
      <c r="O25" s="10" t="s">
        <v>6</v>
      </c>
      <c r="P25" s="2" t="s">
        <v>37</v>
      </c>
      <c r="Q25" s="2" t="s">
        <v>24</v>
      </c>
      <c r="R25" s="11" t="s">
        <v>34</v>
      </c>
      <c r="S25" s="318"/>
      <c r="T25" s="318"/>
      <c r="U25" s="318"/>
      <c r="V25" s="51">
        <v>2010</v>
      </c>
      <c r="W25" s="51">
        <v>2010</v>
      </c>
      <c r="X25" s="51">
        <v>15</v>
      </c>
      <c r="Y25" s="51">
        <v>3.5</v>
      </c>
      <c r="Z25" s="51" t="s">
        <v>478</v>
      </c>
      <c r="AA25" s="27"/>
      <c r="AB25" s="27"/>
      <c r="AC25" s="27"/>
      <c r="AD25" s="27"/>
      <c r="AE25" s="27"/>
      <c r="AF25" s="95"/>
      <c r="AG25" s="95"/>
      <c r="AH25" s="95"/>
      <c r="AI25" s="95"/>
      <c r="AJ25" s="96"/>
      <c r="AK25" s="96"/>
      <c r="AL25" s="96"/>
      <c r="AM25" s="253"/>
      <c r="AN25" s="10" t="s">
        <v>702</v>
      </c>
      <c r="AQ25" s="256"/>
      <c r="AR25" s="147"/>
      <c r="AS25" s="37"/>
      <c r="AT25" s="38"/>
      <c r="AU25" s="37"/>
      <c r="AV25" s="37"/>
      <c r="AW25" s="37"/>
      <c r="AX25" s="38"/>
      <c r="AY25" s="38"/>
    </row>
    <row r="26" spans="1:51" s="7" customFormat="1" x14ac:dyDescent="0.25">
      <c r="A26" s="11">
        <v>25</v>
      </c>
      <c r="B26" s="11" t="s">
        <v>7</v>
      </c>
      <c r="C26" s="29">
        <v>41163</v>
      </c>
      <c r="D26" s="38"/>
      <c r="E26" s="90"/>
      <c r="F26" s="11">
        <v>2000</v>
      </c>
      <c r="G26" s="10">
        <v>2</v>
      </c>
      <c r="H26" s="10">
        <v>0</v>
      </c>
      <c r="I26" s="10"/>
      <c r="J26" s="10"/>
      <c r="K26" s="125">
        <v>1788</v>
      </c>
      <c r="L26" s="8">
        <v>1</v>
      </c>
      <c r="M26" s="124" t="s">
        <v>29</v>
      </c>
      <c r="N26" s="124" t="s">
        <v>29</v>
      </c>
      <c r="O26" s="10" t="s">
        <v>6</v>
      </c>
      <c r="P26" s="2" t="s">
        <v>37</v>
      </c>
      <c r="Q26" s="2" t="s">
        <v>24</v>
      </c>
      <c r="R26" s="10" t="s">
        <v>25</v>
      </c>
      <c r="S26" s="318"/>
      <c r="T26" s="318"/>
      <c r="U26" s="318"/>
      <c r="V26" s="51">
        <v>2010</v>
      </c>
      <c r="W26" s="51">
        <v>2010</v>
      </c>
      <c r="X26" s="51">
        <v>15.5</v>
      </c>
      <c r="Y26" s="51">
        <v>3.5</v>
      </c>
      <c r="Z26" s="51" t="s">
        <v>480</v>
      </c>
      <c r="AA26" s="27"/>
      <c r="AB26" s="27"/>
      <c r="AC26" s="27"/>
      <c r="AD26" s="27"/>
      <c r="AE26" s="27"/>
      <c r="AF26" s="95"/>
      <c r="AG26" s="95"/>
      <c r="AH26" s="95"/>
      <c r="AI26" s="95"/>
      <c r="AJ26" s="96"/>
      <c r="AK26" s="96"/>
      <c r="AL26" s="96"/>
      <c r="AM26" s="253"/>
      <c r="AN26" s="10" t="s">
        <v>720</v>
      </c>
      <c r="AO26" s="7">
        <v>77</v>
      </c>
      <c r="AP26" s="7" t="s">
        <v>693</v>
      </c>
      <c r="AQ26" s="256"/>
      <c r="AR26" s="147"/>
      <c r="AS26" s="38"/>
      <c r="AT26" s="38"/>
      <c r="AU26" s="37"/>
      <c r="AV26" s="37"/>
      <c r="AW26" s="37"/>
      <c r="AX26" s="38"/>
      <c r="AY26" s="38"/>
    </row>
    <row r="27" spans="1:51" s="7" customFormat="1" x14ac:dyDescent="0.25">
      <c r="A27" s="10">
        <v>26</v>
      </c>
      <c r="B27" s="11" t="s">
        <v>7</v>
      </c>
      <c r="C27" s="29">
        <v>41164</v>
      </c>
      <c r="D27" s="38"/>
      <c r="E27" s="90" t="s">
        <v>471</v>
      </c>
      <c r="F27" s="11">
        <v>1999</v>
      </c>
      <c r="G27" s="10">
        <v>2</v>
      </c>
      <c r="H27" s="10" t="s">
        <v>4</v>
      </c>
      <c r="I27" s="10"/>
      <c r="J27" s="10"/>
      <c r="K27" s="125">
        <v>1502</v>
      </c>
      <c r="L27" s="8">
        <v>1</v>
      </c>
      <c r="M27" s="124" t="s">
        <v>30</v>
      </c>
      <c r="N27" s="124" t="s">
        <v>30</v>
      </c>
      <c r="O27" s="10" t="s">
        <v>6</v>
      </c>
      <c r="P27" s="2" t="s">
        <v>23</v>
      </c>
      <c r="Q27" s="2" t="s">
        <v>24</v>
      </c>
      <c r="R27" s="11" t="s">
        <v>25</v>
      </c>
      <c r="S27" s="318"/>
      <c r="T27" s="318"/>
      <c r="U27" s="318"/>
      <c r="V27" s="51">
        <v>1999</v>
      </c>
      <c r="W27" s="51">
        <v>1999</v>
      </c>
      <c r="X27" s="51">
        <v>10</v>
      </c>
      <c r="Y27" s="51">
        <v>2.5</v>
      </c>
      <c r="Z27" s="51" t="s">
        <v>480</v>
      </c>
      <c r="AA27" s="246">
        <v>41516</v>
      </c>
      <c r="AB27" s="246">
        <v>41516</v>
      </c>
      <c r="AC27" s="27">
        <v>17</v>
      </c>
      <c r="AD27" s="27">
        <v>3</v>
      </c>
      <c r="AE27" s="27" t="s">
        <v>480</v>
      </c>
      <c r="AF27" s="95"/>
      <c r="AG27" s="95"/>
      <c r="AH27" s="95"/>
      <c r="AI27" s="95"/>
      <c r="AJ27" s="96"/>
      <c r="AK27" s="96"/>
      <c r="AL27" s="96"/>
      <c r="AM27" s="253"/>
      <c r="AN27" s="10" t="s">
        <v>479</v>
      </c>
      <c r="AQ27" s="256"/>
      <c r="AR27" s="147"/>
      <c r="AS27" s="38"/>
      <c r="AT27" s="38"/>
      <c r="AU27" s="37"/>
      <c r="AV27" s="37"/>
      <c r="AW27" s="37"/>
      <c r="AX27" s="38"/>
      <c r="AY27" s="38"/>
    </row>
    <row r="28" spans="1:51" s="7" customFormat="1" x14ac:dyDescent="0.25">
      <c r="A28" s="10">
        <v>27</v>
      </c>
      <c r="B28" s="11" t="s">
        <v>7</v>
      </c>
      <c r="C28" s="29">
        <v>41164</v>
      </c>
      <c r="D28" s="38"/>
      <c r="E28" s="90"/>
      <c r="F28" s="11">
        <v>1995</v>
      </c>
      <c r="G28" s="10">
        <v>2</v>
      </c>
      <c r="H28" s="10">
        <v>0</v>
      </c>
      <c r="I28" s="10"/>
      <c r="J28" s="10"/>
      <c r="K28" s="125">
        <v>2050</v>
      </c>
      <c r="L28" s="8">
        <v>1</v>
      </c>
      <c r="M28" s="124" t="s">
        <v>29</v>
      </c>
      <c r="N28" s="124" t="s">
        <v>6</v>
      </c>
      <c r="O28" s="10" t="s">
        <v>30</v>
      </c>
      <c r="P28" s="2" t="s">
        <v>23</v>
      </c>
      <c r="Q28" s="2" t="s">
        <v>24</v>
      </c>
      <c r="R28" s="11" t="s">
        <v>146</v>
      </c>
      <c r="S28" s="318"/>
      <c r="T28" s="318"/>
      <c r="U28" s="318"/>
      <c r="V28" s="51" t="s">
        <v>106</v>
      </c>
      <c r="W28" s="51"/>
      <c r="X28" s="51">
        <v>12</v>
      </c>
      <c r="Y28" s="51">
        <v>5</v>
      </c>
      <c r="Z28" s="51" t="s">
        <v>478</v>
      </c>
      <c r="AA28" s="27"/>
      <c r="AB28" s="27"/>
      <c r="AC28" s="27"/>
      <c r="AD28" s="27"/>
      <c r="AE28" s="27"/>
      <c r="AF28" s="51"/>
      <c r="AG28" s="51"/>
      <c r="AH28" s="51"/>
      <c r="AI28" s="51"/>
      <c r="AJ28" s="27"/>
      <c r="AK28" s="27"/>
      <c r="AL28" s="27"/>
      <c r="AM28" s="254"/>
      <c r="AN28" s="10" t="s">
        <v>721</v>
      </c>
      <c r="AO28" s="7">
        <v>74</v>
      </c>
      <c r="AQ28" s="256"/>
      <c r="AR28" s="147"/>
      <c r="AS28" s="38"/>
      <c r="AT28" s="38"/>
      <c r="AU28" s="37"/>
      <c r="AV28" s="37"/>
      <c r="AW28" s="37"/>
      <c r="AX28" s="38"/>
      <c r="AY28" s="38"/>
    </row>
    <row r="29" spans="1:51" s="7" customFormat="1" x14ac:dyDescent="0.25">
      <c r="A29" s="10">
        <v>28</v>
      </c>
      <c r="B29" s="11" t="s">
        <v>7</v>
      </c>
      <c r="C29" s="29">
        <v>41169</v>
      </c>
      <c r="D29" s="38"/>
      <c r="E29" s="90"/>
      <c r="F29" s="7">
        <v>1966</v>
      </c>
      <c r="G29" s="9">
        <v>2</v>
      </c>
      <c r="H29" s="9">
        <v>0</v>
      </c>
      <c r="I29" s="9"/>
      <c r="J29" s="9"/>
      <c r="K29" s="125">
        <v>2622</v>
      </c>
      <c r="L29" s="8">
        <v>1</v>
      </c>
      <c r="M29" s="124" t="s">
        <v>28</v>
      </c>
      <c r="N29" s="124" t="s">
        <v>6</v>
      </c>
      <c r="O29" s="10" t="s">
        <v>6</v>
      </c>
      <c r="P29" s="2" t="s">
        <v>37</v>
      </c>
      <c r="Q29" s="2" t="s">
        <v>24</v>
      </c>
      <c r="R29" s="11" t="s">
        <v>25</v>
      </c>
      <c r="S29" s="318"/>
      <c r="T29" s="318"/>
      <c r="U29" s="318"/>
      <c r="V29" s="51">
        <v>1999</v>
      </c>
      <c r="W29" s="51">
        <v>1999</v>
      </c>
      <c r="X29" s="245">
        <v>10</v>
      </c>
      <c r="Y29" s="245">
        <v>5</v>
      </c>
      <c r="Z29" s="51" t="s">
        <v>663</v>
      </c>
      <c r="AA29" s="285">
        <v>42465</v>
      </c>
      <c r="AB29" s="285">
        <v>42465</v>
      </c>
      <c r="AC29" s="27">
        <v>18</v>
      </c>
      <c r="AD29" s="27">
        <v>5</v>
      </c>
      <c r="AE29" s="27" t="s">
        <v>478</v>
      </c>
      <c r="AF29" s="95"/>
      <c r="AG29" s="95"/>
      <c r="AH29" s="95"/>
      <c r="AI29" s="95"/>
      <c r="AJ29" s="96"/>
      <c r="AK29" s="96"/>
      <c r="AL29" s="96"/>
      <c r="AM29" s="253"/>
      <c r="AN29" s="10" t="s">
        <v>694</v>
      </c>
      <c r="AO29" s="7">
        <v>78</v>
      </c>
      <c r="AQ29" s="256"/>
      <c r="AR29" s="147"/>
      <c r="AS29" s="38"/>
      <c r="AT29" s="38"/>
      <c r="AU29" s="37"/>
      <c r="AV29" s="37"/>
      <c r="AW29" s="37"/>
      <c r="AX29" s="38"/>
      <c r="AY29" s="38"/>
    </row>
    <row r="30" spans="1:51" s="7" customFormat="1" x14ac:dyDescent="0.25">
      <c r="A30" s="10">
        <v>29</v>
      </c>
      <c r="B30" s="11" t="s">
        <v>7</v>
      </c>
      <c r="C30" s="29">
        <v>41169</v>
      </c>
      <c r="D30" s="38"/>
      <c r="E30" s="90"/>
      <c r="F30" s="7">
        <v>1985</v>
      </c>
      <c r="G30" s="9">
        <v>2</v>
      </c>
      <c r="H30" s="9">
        <v>0</v>
      </c>
      <c r="I30" s="9"/>
      <c r="J30" s="9"/>
      <c r="K30" s="125">
        <v>1215</v>
      </c>
      <c r="L30" s="8">
        <v>1</v>
      </c>
      <c r="M30" s="124" t="s">
        <v>29</v>
      </c>
      <c r="N30" s="124" t="s">
        <v>6</v>
      </c>
      <c r="O30" s="10" t="s">
        <v>6</v>
      </c>
      <c r="P30" s="2" t="s">
        <v>46</v>
      </c>
      <c r="Q30" s="2" t="s">
        <v>24</v>
      </c>
      <c r="R30" s="11" t="s">
        <v>34</v>
      </c>
      <c r="S30" s="318"/>
      <c r="T30" s="318"/>
      <c r="U30" s="318"/>
      <c r="V30" s="51">
        <v>1985</v>
      </c>
      <c r="W30" s="51">
        <v>1985</v>
      </c>
      <c r="X30" s="51" t="s">
        <v>302</v>
      </c>
      <c r="Y30" s="51">
        <v>2.5</v>
      </c>
      <c r="Z30" s="51" t="s">
        <v>682</v>
      </c>
      <c r="AA30" s="214">
        <v>42165</v>
      </c>
      <c r="AB30" s="214">
        <v>42165</v>
      </c>
      <c r="AC30" s="27">
        <v>14</v>
      </c>
      <c r="AD30" s="27">
        <v>3</v>
      </c>
      <c r="AE30" s="27" t="s">
        <v>478</v>
      </c>
      <c r="AF30" s="51"/>
      <c r="AG30" s="51"/>
      <c r="AH30" s="51"/>
      <c r="AI30" s="51"/>
      <c r="AJ30" s="27"/>
      <c r="AK30" s="27"/>
      <c r="AL30" s="27"/>
      <c r="AM30" s="254"/>
      <c r="AN30" s="10" t="s">
        <v>446</v>
      </c>
      <c r="AO30" s="9">
        <v>80</v>
      </c>
      <c r="AP30" s="10" t="s">
        <v>695</v>
      </c>
      <c r="AQ30" s="25"/>
      <c r="AR30" s="111"/>
      <c r="AS30" s="38"/>
      <c r="AT30" s="38"/>
      <c r="AU30" s="37"/>
      <c r="AV30" s="37"/>
      <c r="AW30" s="37"/>
      <c r="AX30" s="38"/>
      <c r="AY30" s="38"/>
    </row>
    <row r="31" spans="1:51" s="7" customFormat="1" x14ac:dyDescent="0.25">
      <c r="A31" s="10">
        <v>30</v>
      </c>
      <c r="B31" s="11" t="s">
        <v>7</v>
      </c>
      <c r="C31" s="29">
        <v>41178</v>
      </c>
      <c r="D31" s="38"/>
      <c r="E31" s="90" t="s">
        <v>471</v>
      </c>
      <c r="F31" s="11">
        <v>1976</v>
      </c>
      <c r="G31" s="10">
        <v>2</v>
      </c>
      <c r="H31" s="10">
        <v>1</v>
      </c>
      <c r="I31" s="10"/>
      <c r="J31" s="10"/>
      <c r="K31" s="125">
        <v>1819</v>
      </c>
      <c r="L31" s="8">
        <v>1</v>
      </c>
      <c r="M31" s="124" t="s">
        <v>217</v>
      </c>
      <c r="N31" s="124" t="s">
        <v>6</v>
      </c>
      <c r="O31" s="10" t="s">
        <v>6</v>
      </c>
      <c r="P31" s="2" t="s">
        <v>476</v>
      </c>
      <c r="Q31" s="2" t="s">
        <v>24</v>
      </c>
      <c r="R31" s="11" t="s">
        <v>25</v>
      </c>
      <c r="S31" s="318"/>
      <c r="T31" s="318"/>
      <c r="U31" s="318"/>
      <c r="V31" s="51">
        <v>2003</v>
      </c>
      <c r="W31" s="51">
        <v>2007</v>
      </c>
      <c r="X31" s="51">
        <v>13</v>
      </c>
      <c r="Y31" s="51">
        <v>3</v>
      </c>
      <c r="Z31" s="51" t="s">
        <v>478</v>
      </c>
      <c r="AA31" s="246">
        <v>41527</v>
      </c>
      <c r="AB31" s="246">
        <v>41527</v>
      </c>
      <c r="AC31" s="27">
        <v>17</v>
      </c>
      <c r="AD31" s="27">
        <v>3</v>
      </c>
      <c r="AE31" s="27" t="s">
        <v>480</v>
      </c>
      <c r="AF31" s="95"/>
      <c r="AG31" s="95"/>
      <c r="AH31" s="95"/>
      <c r="AI31" s="95"/>
      <c r="AJ31" s="96"/>
      <c r="AK31" s="96"/>
      <c r="AL31" s="96"/>
      <c r="AM31" s="253"/>
      <c r="AN31" s="37"/>
      <c r="AQ31" s="256"/>
      <c r="AR31" s="147"/>
      <c r="AS31" s="38"/>
      <c r="AT31" s="38"/>
      <c r="AU31" s="37"/>
      <c r="AV31" s="37"/>
      <c r="AW31" s="37"/>
      <c r="AX31" s="38"/>
      <c r="AY31" s="38"/>
    </row>
    <row r="32" spans="1:51" s="7" customFormat="1" x14ac:dyDescent="0.25">
      <c r="A32" s="37">
        <v>31</v>
      </c>
      <c r="B32" s="11" t="s">
        <v>8</v>
      </c>
      <c r="C32" s="102">
        <v>41247</v>
      </c>
      <c r="D32" s="38"/>
      <c r="E32" s="47"/>
      <c r="F32" s="38">
        <v>1989</v>
      </c>
      <c r="G32" s="38">
        <v>2</v>
      </c>
      <c r="H32" s="38">
        <v>0</v>
      </c>
      <c r="I32" s="38"/>
      <c r="J32" s="38"/>
      <c r="K32" s="37">
        <v>1474</v>
      </c>
      <c r="L32" s="37">
        <v>1</v>
      </c>
      <c r="M32" s="47" t="s">
        <v>29</v>
      </c>
      <c r="N32" s="47" t="s">
        <v>29</v>
      </c>
      <c r="O32" s="37" t="s">
        <v>6</v>
      </c>
      <c r="P32" s="46" t="s">
        <v>37</v>
      </c>
      <c r="Q32" s="46" t="s">
        <v>24</v>
      </c>
      <c r="R32" s="37" t="s">
        <v>25</v>
      </c>
      <c r="S32" s="320"/>
      <c r="T32" s="320"/>
      <c r="U32" s="320"/>
      <c r="V32" s="95">
        <v>2003</v>
      </c>
      <c r="W32" s="95">
        <v>2002</v>
      </c>
      <c r="X32" s="95">
        <v>14</v>
      </c>
      <c r="Y32" s="95">
        <v>2.5</v>
      </c>
      <c r="Z32" s="95" t="s">
        <v>478</v>
      </c>
      <c r="AA32" s="27"/>
      <c r="AB32" s="27"/>
      <c r="AC32" s="27"/>
      <c r="AD32" s="27"/>
      <c r="AE32" s="27"/>
      <c r="AF32" s="95"/>
      <c r="AG32" s="95"/>
      <c r="AH32" s="95"/>
      <c r="AI32" s="95"/>
      <c r="AJ32" s="96"/>
      <c r="AK32" s="96"/>
      <c r="AL32" s="96"/>
      <c r="AM32" s="253"/>
      <c r="AN32" s="37" t="s">
        <v>49</v>
      </c>
      <c r="AQ32" s="256"/>
      <c r="AR32" s="147"/>
      <c r="AS32" s="38"/>
      <c r="AT32" s="38"/>
      <c r="AU32" s="37"/>
      <c r="AV32" s="37"/>
      <c r="AW32" s="129"/>
      <c r="AX32" s="38"/>
      <c r="AY32" s="38"/>
    </row>
    <row r="33" spans="1:51" s="7" customFormat="1" x14ac:dyDescent="0.25">
      <c r="A33" s="38">
        <v>32</v>
      </c>
      <c r="B33" s="11" t="s">
        <v>8</v>
      </c>
      <c r="C33" s="102">
        <v>41285</v>
      </c>
      <c r="D33" s="38"/>
      <c r="E33" s="90"/>
      <c r="F33" s="38">
        <v>1960</v>
      </c>
      <c r="G33" s="38">
        <v>2</v>
      </c>
      <c r="H33" s="38">
        <v>4</v>
      </c>
      <c r="I33" s="9"/>
      <c r="J33" s="9"/>
      <c r="K33" s="37">
        <v>2004</v>
      </c>
      <c r="L33" s="38">
        <v>1</v>
      </c>
      <c r="M33" s="45" t="s">
        <v>50</v>
      </c>
      <c r="N33" s="45" t="s">
        <v>6</v>
      </c>
      <c r="O33" s="38" t="s">
        <v>6</v>
      </c>
      <c r="P33" s="46" t="s">
        <v>37</v>
      </c>
      <c r="Q33" s="46" t="s">
        <v>24</v>
      </c>
      <c r="R33" s="38" t="s">
        <v>25</v>
      </c>
      <c r="S33" s="320"/>
      <c r="T33" s="320"/>
      <c r="U33" s="320"/>
      <c r="V33" s="95">
        <v>2004</v>
      </c>
      <c r="W33" s="95">
        <v>2005</v>
      </c>
      <c r="X33" s="95">
        <v>10</v>
      </c>
      <c r="Y33" s="95">
        <v>4</v>
      </c>
      <c r="Z33" s="95" t="s">
        <v>480</v>
      </c>
      <c r="AA33" s="27"/>
      <c r="AB33" s="27"/>
      <c r="AC33" s="27"/>
      <c r="AD33" s="27"/>
      <c r="AE33" s="27"/>
      <c r="AF33" s="95"/>
      <c r="AG33" s="95"/>
      <c r="AH33" s="95"/>
      <c r="AI33" s="95"/>
      <c r="AJ33" s="96"/>
      <c r="AK33" s="96"/>
      <c r="AL33" s="96"/>
      <c r="AM33" s="253"/>
      <c r="AN33" s="37" t="s">
        <v>51</v>
      </c>
      <c r="AQ33" s="256"/>
      <c r="AR33" s="147"/>
      <c r="AS33" s="37"/>
      <c r="AT33" s="38"/>
      <c r="AU33" s="38"/>
      <c r="AV33" s="37"/>
      <c r="AW33" s="37"/>
      <c r="AX33" s="38"/>
      <c r="AY33" s="38"/>
    </row>
    <row r="34" spans="1:51" s="7" customFormat="1" x14ac:dyDescent="0.25">
      <c r="A34" s="10">
        <v>33</v>
      </c>
      <c r="B34" s="11" t="s">
        <v>7</v>
      </c>
      <c r="C34" s="29">
        <v>41243</v>
      </c>
      <c r="D34" s="38"/>
      <c r="E34" s="30"/>
      <c r="F34" s="9">
        <v>1969</v>
      </c>
      <c r="G34" s="9">
        <v>3</v>
      </c>
      <c r="H34" s="9">
        <v>0</v>
      </c>
      <c r="I34" s="9"/>
      <c r="J34" s="9"/>
      <c r="K34" s="125">
        <v>1752</v>
      </c>
      <c r="L34" s="8">
        <v>1</v>
      </c>
      <c r="M34" s="126" t="s">
        <v>29</v>
      </c>
      <c r="N34" s="126" t="s">
        <v>6</v>
      </c>
      <c r="O34" s="10" t="s">
        <v>6</v>
      </c>
      <c r="P34" s="2" t="s">
        <v>40</v>
      </c>
      <c r="Q34" s="2" t="s">
        <v>52</v>
      </c>
      <c r="R34" s="10" t="s">
        <v>25</v>
      </c>
      <c r="S34" s="318"/>
      <c r="T34" s="318"/>
      <c r="U34" s="318"/>
      <c r="V34" s="51" t="s">
        <v>107</v>
      </c>
      <c r="W34" s="51"/>
      <c r="X34" s="51">
        <v>12.6</v>
      </c>
      <c r="Y34" s="51">
        <v>3</v>
      </c>
      <c r="Z34" s="51" t="s">
        <v>478</v>
      </c>
      <c r="AA34" s="27" t="s">
        <v>901</v>
      </c>
      <c r="AB34" s="27" t="s">
        <v>901</v>
      </c>
      <c r="AC34" s="27">
        <v>16</v>
      </c>
      <c r="AD34" s="27">
        <v>3</v>
      </c>
      <c r="AE34" s="27" t="s">
        <v>900</v>
      </c>
      <c r="AF34" s="95"/>
      <c r="AG34" s="95"/>
      <c r="AH34" s="95"/>
      <c r="AI34" s="95"/>
      <c r="AJ34" s="96"/>
      <c r="AK34" s="96"/>
      <c r="AL34" s="96"/>
      <c r="AM34" s="253"/>
      <c r="AN34" s="10" t="s">
        <v>722</v>
      </c>
      <c r="AP34" s="7" t="s">
        <v>902</v>
      </c>
      <c r="AQ34" s="256"/>
      <c r="AR34" s="147"/>
      <c r="AS34" s="38"/>
      <c r="AT34" s="38"/>
      <c r="AU34" s="37"/>
      <c r="AV34" s="37"/>
      <c r="AW34" s="129"/>
      <c r="AX34" s="38"/>
      <c r="AY34" s="38"/>
    </row>
    <row r="35" spans="1:51" s="7" customFormat="1" x14ac:dyDescent="0.25">
      <c r="A35" s="10">
        <v>34</v>
      </c>
      <c r="B35" s="11" t="s">
        <v>7</v>
      </c>
      <c r="C35" s="29">
        <v>41257</v>
      </c>
      <c r="D35" s="38"/>
      <c r="E35" s="30"/>
      <c r="F35" s="9">
        <v>1978</v>
      </c>
      <c r="G35" s="9">
        <v>2</v>
      </c>
      <c r="H35" s="9">
        <v>0</v>
      </c>
      <c r="I35" s="9"/>
      <c r="J35" s="9"/>
      <c r="K35" s="125">
        <v>1651</v>
      </c>
      <c r="L35" s="8">
        <v>1</v>
      </c>
      <c r="M35" s="126" t="s">
        <v>217</v>
      </c>
      <c r="N35" s="126" t="s">
        <v>6</v>
      </c>
      <c r="O35" s="10" t="s">
        <v>6</v>
      </c>
      <c r="P35" s="2" t="s">
        <v>37</v>
      </c>
      <c r="Q35" s="2" t="s">
        <v>24</v>
      </c>
      <c r="R35" s="10" t="s">
        <v>25</v>
      </c>
      <c r="S35" s="318"/>
      <c r="T35" s="318"/>
      <c r="U35" s="318"/>
      <c r="V35" s="51">
        <v>2011</v>
      </c>
      <c r="W35" s="51">
        <v>2011</v>
      </c>
      <c r="X35" s="51">
        <v>15</v>
      </c>
      <c r="Y35" s="51">
        <v>3</v>
      </c>
      <c r="Z35" s="51" t="s">
        <v>478</v>
      </c>
      <c r="AA35" s="27"/>
      <c r="AB35" s="27"/>
      <c r="AC35" s="27"/>
      <c r="AD35" s="27"/>
      <c r="AE35" s="27"/>
      <c r="AF35" s="95"/>
      <c r="AG35" s="95"/>
      <c r="AH35" s="95"/>
      <c r="AI35" s="95"/>
      <c r="AJ35" s="96"/>
      <c r="AK35" s="96"/>
      <c r="AL35" s="96"/>
      <c r="AM35" s="253"/>
      <c r="AN35" s="10" t="s">
        <v>14</v>
      </c>
      <c r="AO35" s="7">
        <v>75</v>
      </c>
      <c r="AQ35" s="256"/>
      <c r="AR35" s="147"/>
      <c r="AS35" s="38"/>
      <c r="AT35" s="38"/>
      <c r="AU35" s="37"/>
      <c r="AV35" s="37"/>
      <c r="AW35" s="37"/>
      <c r="AX35" s="38"/>
      <c r="AY35" s="38"/>
    </row>
    <row r="36" spans="1:51" s="7" customFormat="1" x14ac:dyDescent="0.25">
      <c r="A36" s="10">
        <v>35</v>
      </c>
      <c r="B36" s="11" t="s">
        <v>7</v>
      </c>
      <c r="C36" s="29">
        <v>41243</v>
      </c>
      <c r="D36" s="38"/>
      <c r="E36" s="30"/>
      <c r="F36" s="9">
        <v>1993</v>
      </c>
      <c r="G36" s="9">
        <v>2</v>
      </c>
      <c r="H36" s="9">
        <v>0</v>
      </c>
      <c r="I36" s="9"/>
      <c r="J36" s="9"/>
      <c r="K36" s="125">
        <v>1625</v>
      </c>
      <c r="L36" s="8">
        <v>2</v>
      </c>
      <c r="M36" s="126" t="s">
        <v>30</v>
      </c>
      <c r="N36" s="126" t="s">
        <v>6</v>
      </c>
      <c r="O36" s="10" t="s">
        <v>6</v>
      </c>
      <c r="P36" s="2" t="s">
        <v>37</v>
      </c>
      <c r="Q36" s="2" t="s">
        <v>24</v>
      </c>
      <c r="R36" s="11" t="s">
        <v>285</v>
      </c>
      <c r="S36" s="318"/>
      <c r="T36" s="318"/>
      <c r="U36" s="318"/>
      <c r="V36" s="51">
        <v>1993</v>
      </c>
      <c r="W36" s="51">
        <v>1998</v>
      </c>
      <c r="X36" s="51" t="s">
        <v>302</v>
      </c>
      <c r="Y36" s="51">
        <v>3.5</v>
      </c>
      <c r="Z36" s="51" t="s">
        <v>478</v>
      </c>
      <c r="AA36" s="246">
        <v>42196</v>
      </c>
      <c r="AB36" s="246">
        <v>42196</v>
      </c>
      <c r="AC36" s="27">
        <v>16</v>
      </c>
      <c r="AD36" s="27">
        <v>3.5</v>
      </c>
      <c r="AE36" s="27" t="s">
        <v>478</v>
      </c>
      <c r="AF36" s="95"/>
      <c r="AG36" s="95"/>
      <c r="AH36" s="95"/>
      <c r="AI36" s="95"/>
      <c r="AJ36" s="96"/>
      <c r="AK36" s="96"/>
      <c r="AL36" s="96"/>
      <c r="AM36" s="253"/>
      <c r="AN36" s="10" t="s">
        <v>723</v>
      </c>
      <c r="AP36" s="7" t="s">
        <v>737</v>
      </c>
      <c r="AQ36" s="256"/>
      <c r="AR36" s="147"/>
      <c r="AS36" s="38"/>
      <c r="AT36" s="38"/>
      <c r="AU36" s="37"/>
      <c r="AV36" s="37"/>
      <c r="AW36" s="129"/>
      <c r="AX36" s="38"/>
      <c r="AY36" s="38"/>
    </row>
    <row r="37" spans="1:51" s="7" customFormat="1" x14ac:dyDescent="0.25">
      <c r="A37" s="37">
        <v>36</v>
      </c>
      <c r="B37" s="11" t="s">
        <v>8</v>
      </c>
      <c r="C37" s="102">
        <v>41213</v>
      </c>
      <c r="D37" s="38" t="s">
        <v>10</v>
      </c>
      <c r="E37" s="30"/>
      <c r="F37" s="38">
        <v>1969</v>
      </c>
      <c r="G37" s="38">
        <v>2</v>
      </c>
      <c r="H37" s="38">
        <v>0</v>
      </c>
      <c r="I37" s="20"/>
      <c r="J37" s="20"/>
      <c r="K37" s="37">
        <v>1056</v>
      </c>
      <c r="L37" s="37">
        <v>1</v>
      </c>
      <c r="M37" s="47" t="s">
        <v>30</v>
      </c>
      <c r="N37" s="47" t="s">
        <v>6</v>
      </c>
      <c r="O37" s="10" t="s">
        <v>6</v>
      </c>
      <c r="P37" s="46" t="s">
        <v>37</v>
      </c>
      <c r="Q37" s="46" t="s">
        <v>24</v>
      </c>
      <c r="R37" s="37" t="s">
        <v>25</v>
      </c>
      <c r="S37" s="320"/>
      <c r="T37" s="320"/>
      <c r="U37" s="320"/>
      <c r="V37" s="95">
        <v>2005</v>
      </c>
      <c r="W37" s="95">
        <v>2001</v>
      </c>
      <c r="X37" s="95" t="s">
        <v>302</v>
      </c>
      <c r="Y37" s="95">
        <v>2.5</v>
      </c>
      <c r="Z37" s="51" t="s">
        <v>478</v>
      </c>
      <c r="AA37" s="27"/>
      <c r="AB37" s="27"/>
      <c r="AC37" s="27"/>
      <c r="AD37" s="27"/>
      <c r="AE37" s="27"/>
      <c r="AF37" s="95"/>
      <c r="AG37" s="95"/>
      <c r="AH37" s="95"/>
      <c r="AI37" s="95"/>
      <c r="AJ37" s="96"/>
      <c r="AK37" s="96"/>
      <c r="AL37" s="96"/>
      <c r="AM37" s="253"/>
      <c r="AN37" s="37" t="s">
        <v>17</v>
      </c>
      <c r="AQ37" s="256"/>
      <c r="AR37" s="147"/>
      <c r="AS37" s="38"/>
      <c r="AT37" s="38"/>
      <c r="AU37" s="37"/>
      <c r="AV37" s="37"/>
      <c r="AW37" s="37"/>
      <c r="AX37" s="38"/>
      <c r="AY37" s="38"/>
    </row>
    <row r="38" spans="1:51" s="7" customFormat="1" x14ac:dyDescent="0.25">
      <c r="A38" s="10">
        <v>37</v>
      </c>
      <c r="B38" s="11" t="s">
        <v>7</v>
      </c>
      <c r="C38" s="29">
        <v>41254</v>
      </c>
      <c r="D38" s="10"/>
      <c r="E38" s="30" t="s">
        <v>471</v>
      </c>
      <c r="F38" s="7">
        <v>1993</v>
      </c>
      <c r="G38" s="9">
        <v>4</v>
      </c>
      <c r="H38" s="9">
        <v>2</v>
      </c>
      <c r="I38" s="9"/>
      <c r="J38" s="9"/>
      <c r="K38" s="9">
        <v>1654</v>
      </c>
      <c r="L38" s="125">
        <v>1</v>
      </c>
      <c r="M38" s="126" t="s">
        <v>30</v>
      </c>
      <c r="N38" s="126" t="s">
        <v>30</v>
      </c>
      <c r="O38" s="10" t="s">
        <v>6</v>
      </c>
      <c r="P38" s="2" t="s">
        <v>37</v>
      </c>
      <c r="Q38" s="2" t="s">
        <v>24</v>
      </c>
      <c r="R38" s="10" t="s">
        <v>146</v>
      </c>
      <c r="S38" s="318"/>
      <c r="T38" s="318"/>
      <c r="U38" s="318"/>
      <c r="V38" s="51">
        <v>2004</v>
      </c>
      <c r="W38" s="51">
        <v>1992</v>
      </c>
      <c r="X38" s="51" t="s">
        <v>302</v>
      </c>
      <c r="Y38" s="51">
        <v>2.5</v>
      </c>
      <c r="Z38" s="51" t="s">
        <v>480</v>
      </c>
      <c r="AA38" s="246">
        <v>41515</v>
      </c>
      <c r="AB38" s="246">
        <v>41515</v>
      </c>
      <c r="AC38" s="27">
        <v>17</v>
      </c>
      <c r="AD38" s="27">
        <v>3</v>
      </c>
      <c r="AE38" s="27" t="s">
        <v>480</v>
      </c>
      <c r="AF38" s="95"/>
      <c r="AG38" s="95"/>
      <c r="AH38" s="95"/>
      <c r="AI38" s="95"/>
      <c r="AJ38" s="96"/>
      <c r="AK38" s="96"/>
      <c r="AL38" s="96"/>
      <c r="AM38" s="253"/>
      <c r="AN38" s="10" t="s">
        <v>482</v>
      </c>
      <c r="AQ38" s="256"/>
      <c r="AR38" s="147"/>
      <c r="AS38" s="38"/>
      <c r="AT38" s="38"/>
      <c r="AU38" s="37"/>
      <c r="AV38" s="37"/>
      <c r="AW38" s="129"/>
      <c r="AX38" s="38"/>
      <c r="AY38" s="38"/>
    </row>
    <row r="39" spans="1:51" s="7" customFormat="1" x14ac:dyDescent="0.25">
      <c r="A39" s="10">
        <v>38</v>
      </c>
      <c r="B39" s="11" t="s">
        <v>8</v>
      </c>
      <c r="C39" s="29">
        <v>41255</v>
      </c>
      <c r="D39" s="10"/>
      <c r="E39" s="30"/>
      <c r="F39" s="7">
        <v>2006</v>
      </c>
      <c r="G39" s="9">
        <v>2</v>
      </c>
      <c r="H39" s="9">
        <v>1</v>
      </c>
      <c r="I39" s="9" t="s">
        <v>466</v>
      </c>
      <c r="J39" s="9"/>
      <c r="K39" s="9">
        <v>1665</v>
      </c>
      <c r="L39" s="125">
        <v>1</v>
      </c>
      <c r="M39" s="126" t="s">
        <v>30</v>
      </c>
      <c r="N39" s="126" t="s">
        <v>30</v>
      </c>
      <c r="O39" s="10" t="s">
        <v>6</v>
      </c>
      <c r="P39" s="2" t="s">
        <v>37</v>
      </c>
      <c r="Q39" s="2" t="s">
        <v>24</v>
      </c>
      <c r="R39" s="10" t="s">
        <v>25</v>
      </c>
      <c r="S39" s="318"/>
      <c r="T39" s="318"/>
      <c r="U39" s="318"/>
      <c r="V39" s="51">
        <v>2006</v>
      </c>
      <c r="W39" s="51">
        <v>2006</v>
      </c>
      <c r="X39" s="51">
        <v>13</v>
      </c>
      <c r="Y39" s="51">
        <v>3.5</v>
      </c>
      <c r="Z39" s="51" t="s">
        <v>480</v>
      </c>
      <c r="AA39" s="27"/>
      <c r="AB39" s="27"/>
      <c r="AC39" s="27"/>
      <c r="AD39" s="27"/>
      <c r="AE39" s="27"/>
      <c r="AF39" s="95"/>
      <c r="AG39" s="95"/>
      <c r="AH39" s="95"/>
      <c r="AI39" s="95"/>
      <c r="AJ39" s="96"/>
      <c r="AK39" s="96"/>
      <c r="AL39" s="96"/>
      <c r="AM39" s="253"/>
      <c r="AN39" s="10" t="s">
        <v>53</v>
      </c>
      <c r="AQ39" s="256"/>
      <c r="AR39" s="147"/>
      <c r="AS39" s="38"/>
      <c r="AT39" s="38"/>
      <c r="AU39" s="37"/>
      <c r="AV39" s="37"/>
      <c r="AW39" s="129"/>
      <c r="AX39" s="38"/>
      <c r="AY39" s="38"/>
    </row>
    <row r="40" spans="1:51" s="7" customFormat="1" x14ac:dyDescent="0.25">
      <c r="A40" s="10">
        <v>39</v>
      </c>
      <c r="B40" s="11" t="s">
        <v>7</v>
      </c>
      <c r="C40" s="29">
        <v>41254</v>
      </c>
      <c r="D40" s="10"/>
      <c r="E40" s="30" t="s">
        <v>471</v>
      </c>
      <c r="F40" s="7">
        <v>1981</v>
      </c>
      <c r="G40" s="9">
        <v>4</v>
      </c>
      <c r="H40" s="9">
        <v>0</v>
      </c>
      <c r="I40" s="9" t="s">
        <v>464</v>
      </c>
      <c r="J40" s="9"/>
      <c r="K40" s="9">
        <v>1559</v>
      </c>
      <c r="L40" s="125">
        <v>1</v>
      </c>
      <c r="M40" s="126" t="s">
        <v>36</v>
      </c>
      <c r="N40" s="126" t="s">
        <v>6</v>
      </c>
      <c r="O40" s="10" t="s">
        <v>6</v>
      </c>
      <c r="P40" s="2" t="s">
        <v>37</v>
      </c>
      <c r="Q40" s="2" t="s">
        <v>24</v>
      </c>
      <c r="R40" s="10" t="s">
        <v>25</v>
      </c>
      <c r="S40" s="318"/>
      <c r="T40" s="318"/>
      <c r="U40" s="318"/>
      <c r="V40" s="51">
        <v>2006</v>
      </c>
      <c r="W40" s="51">
        <v>2006</v>
      </c>
      <c r="X40" s="51">
        <v>14</v>
      </c>
      <c r="Y40" s="51">
        <v>3</v>
      </c>
      <c r="Z40" s="51" t="s">
        <v>478</v>
      </c>
      <c r="AA40" s="246">
        <v>41520</v>
      </c>
      <c r="AB40" s="246">
        <v>41520</v>
      </c>
      <c r="AC40" s="27">
        <v>17</v>
      </c>
      <c r="AD40" s="27">
        <v>3</v>
      </c>
      <c r="AE40" s="27" t="s">
        <v>480</v>
      </c>
      <c r="AF40" s="95"/>
      <c r="AG40" s="95"/>
      <c r="AH40" s="95"/>
      <c r="AI40" s="95"/>
      <c r="AJ40" s="96"/>
      <c r="AK40" s="96"/>
      <c r="AL40" s="96"/>
      <c r="AM40" s="253"/>
      <c r="AN40" s="10" t="s">
        <v>686</v>
      </c>
      <c r="AQ40" s="256"/>
      <c r="AR40" s="147"/>
      <c r="AS40" s="38"/>
      <c r="AT40" s="38"/>
      <c r="AU40" s="37"/>
      <c r="AV40" s="37"/>
      <c r="AW40" s="149"/>
      <c r="AX40" s="38"/>
      <c r="AY40" s="38"/>
    </row>
    <row r="41" spans="1:51" s="7" customFormat="1" x14ac:dyDescent="0.25">
      <c r="A41" s="10">
        <v>40</v>
      </c>
      <c r="B41" s="11" t="s">
        <v>7</v>
      </c>
      <c r="C41" s="29">
        <v>41285</v>
      </c>
      <c r="D41" s="10"/>
      <c r="E41" s="30" t="s">
        <v>471</v>
      </c>
      <c r="F41" s="7">
        <v>1993</v>
      </c>
      <c r="G41" s="9">
        <v>3</v>
      </c>
      <c r="H41" s="9">
        <v>0</v>
      </c>
      <c r="I41" s="9"/>
      <c r="J41" s="9"/>
      <c r="K41" s="9">
        <v>1983</v>
      </c>
      <c r="L41" s="125">
        <v>1</v>
      </c>
      <c r="M41" s="126" t="s">
        <v>30</v>
      </c>
      <c r="N41" s="126" t="s">
        <v>30</v>
      </c>
      <c r="O41" s="10" t="s">
        <v>6</v>
      </c>
      <c r="P41" s="2" t="s">
        <v>37</v>
      </c>
      <c r="Q41" s="2" t="s">
        <v>24</v>
      </c>
      <c r="R41" s="10" t="s">
        <v>145</v>
      </c>
      <c r="S41" s="318"/>
      <c r="T41" s="318"/>
      <c r="U41" s="318"/>
      <c r="V41" s="51">
        <v>1993</v>
      </c>
      <c r="W41" s="51">
        <v>2003</v>
      </c>
      <c r="X41" s="51" t="s">
        <v>661</v>
      </c>
      <c r="Y41" s="51">
        <v>3.5</v>
      </c>
      <c r="Z41" s="51" t="s">
        <v>478</v>
      </c>
      <c r="AA41" s="246">
        <v>41530</v>
      </c>
      <c r="AB41" s="246">
        <v>41530</v>
      </c>
      <c r="AC41" s="27">
        <v>17</v>
      </c>
      <c r="AD41" s="27">
        <v>3</v>
      </c>
      <c r="AE41" s="27" t="s">
        <v>480</v>
      </c>
      <c r="AF41" s="95"/>
      <c r="AG41" s="95"/>
      <c r="AH41" s="95"/>
      <c r="AI41" s="95"/>
      <c r="AJ41" s="96"/>
      <c r="AK41" s="96"/>
      <c r="AL41" s="96"/>
      <c r="AM41" s="253"/>
      <c r="AN41" s="10"/>
      <c r="AQ41" s="256"/>
      <c r="AR41" s="147"/>
      <c r="AS41" s="38"/>
      <c r="AT41" s="130"/>
      <c r="AU41" s="37"/>
      <c r="AV41" s="37"/>
      <c r="AW41" s="37"/>
      <c r="AX41" s="38"/>
      <c r="AY41" s="38"/>
    </row>
    <row r="42" spans="1:51" s="7" customFormat="1" x14ac:dyDescent="0.25">
      <c r="A42" s="10">
        <v>41</v>
      </c>
      <c r="B42" s="11" t="s">
        <v>7</v>
      </c>
      <c r="C42" s="29">
        <v>41225</v>
      </c>
      <c r="D42" s="10" t="s">
        <v>10</v>
      </c>
      <c r="E42" s="30"/>
      <c r="F42" s="9">
        <v>1998</v>
      </c>
      <c r="G42" s="9">
        <v>2</v>
      </c>
      <c r="H42" s="9">
        <v>0</v>
      </c>
      <c r="I42" s="9"/>
      <c r="J42" s="9"/>
      <c r="K42" s="9">
        <v>2471</v>
      </c>
      <c r="L42" s="125">
        <v>1</v>
      </c>
      <c r="M42" s="126" t="s">
        <v>27</v>
      </c>
      <c r="N42" s="126" t="s">
        <v>6</v>
      </c>
      <c r="O42" s="10" t="s">
        <v>6</v>
      </c>
      <c r="P42" s="2" t="s">
        <v>23</v>
      </c>
      <c r="Q42" s="2" t="s">
        <v>54</v>
      </c>
      <c r="R42" s="10" t="s">
        <v>25</v>
      </c>
      <c r="S42" s="318"/>
      <c r="T42" s="318"/>
      <c r="U42" s="318"/>
      <c r="V42" s="51">
        <v>2007</v>
      </c>
      <c r="W42" s="51">
        <v>2007</v>
      </c>
      <c r="X42" s="51">
        <v>18</v>
      </c>
      <c r="Y42" s="51">
        <v>3.5</v>
      </c>
      <c r="Z42" s="51" t="s">
        <v>664</v>
      </c>
      <c r="AA42" s="27"/>
      <c r="AB42" s="27"/>
      <c r="AC42" s="27"/>
      <c r="AD42" s="27"/>
      <c r="AE42" s="27"/>
      <c r="AF42" s="95"/>
      <c r="AG42" s="95"/>
      <c r="AH42" s="95"/>
      <c r="AI42" s="95"/>
      <c r="AJ42" s="96"/>
      <c r="AK42" s="96"/>
      <c r="AL42" s="96"/>
      <c r="AM42" s="253"/>
      <c r="AN42" s="10" t="s">
        <v>724</v>
      </c>
      <c r="AO42" s="7">
        <v>75</v>
      </c>
      <c r="AP42" s="7" t="s">
        <v>690</v>
      </c>
      <c r="AQ42" s="256"/>
      <c r="AR42" s="147"/>
      <c r="AS42" s="38"/>
      <c r="AT42" s="38"/>
      <c r="AU42" s="37"/>
      <c r="AV42" s="37"/>
      <c r="AW42" s="37"/>
      <c r="AX42" s="38"/>
      <c r="AY42" s="38"/>
    </row>
    <row r="43" spans="1:51" s="7" customFormat="1" x14ac:dyDescent="0.25">
      <c r="A43" s="10">
        <v>42</v>
      </c>
      <c r="B43" s="11" t="s">
        <v>7</v>
      </c>
      <c r="C43" s="29">
        <v>41248</v>
      </c>
      <c r="D43" s="10" t="s">
        <v>10</v>
      </c>
      <c r="E43" s="30"/>
      <c r="F43" s="9">
        <v>2001</v>
      </c>
      <c r="G43" s="9">
        <v>2</v>
      </c>
      <c r="H43" s="9">
        <v>1</v>
      </c>
      <c r="I43" s="9"/>
      <c r="J43" s="9"/>
      <c r="K43" s="9">
        <v>1666</v>
      </c>
      <c r="L43" s="125">
        <v>2</v>
      </c>
      <c r="M43" s="126" t="s">
        <v>29</v>
      </c>
      <c r="N43" s="126" t="s">
        <v>6</v>
      </c>
      <c r="O43" s="10" t="s">
        <v>6</v>
      </c>
      <c r="P43" s="2" t="s">
        <v>46</v>
      </c>
      <c r="Q43" s="2" t="s">
        <v>54</v>
      </c>
      <c r="R43" s="10" t="s">
        <v>145</v>
      </c>
      <c r="S43" s="318"/>
      <c r="T43" s="318"/>
      <c r="U43" s="318"/>
      <c r="V43" s="51">
        <v>2002</v>
      </c>
      <c r="W43" s="51">
        <v>2002</v>
      </c>
      <c r="X43" s="51">
        <v>10</v>
      </c>
      <c r="Y43" s="51">
        <v>3</v>
      </c>
      <c r="Z43" s="51" t="s">
        <v>478</v>
      </c>
      <c r="AA43" s="27"/>
      <c r="AB43" s="27"/>
      <c r="AC43" s="27"/>
      <c r="AD43" s="27"/>
      <c r="AE43" s="27"/>
      <c r="AF43" s="95"/>
      <c r="AG43" s="95"/>
      <c r="AH43" s="95"/>
      <c r="AI43" s="95"/>
      <c r="AJ43" s="96"/>
      <c r="AK43" s="96"/>
      <c r="AL43" s="96"/>
      <c r="AM43" s="253"/>
      <c r="AN43" s="10" t="s">
        <v>725</v>
      </c>
      <c r="AO43" s="7">
        <v>75</v>
      </c>
      <c r="AQ43" s="256"/>
      <c r="AR43" s="147"/>
      <c r="AS43" s="38"/>
      <c r="AT43" s="38"/>
      <c r="AU43" s="37"/>
      <c r="AV43" s="37"/>
      <c r="AW43" s="37"/>
      <c r="AX43" s="38"/>
      <c r="AY43" s="38"/>
    </row>
    <row r="44" spans="1:51" s="7" customFormat="1" x14ac:dyDescent="0.25">
      <c r="A44" s="10">
        <v>43</v>
      </c>
      <c r="B44" s="11" t="s">
        <v>7</v>
      </c>
      <c r="C44" s="29">
        <v>41208</v>
      </c>
      <c r="D44" s="10" t="s">
        <v>10</v>
      </c>
      <c r="E44" s="30"/>
      <c r="F44" s="9">
        <v>2000</v>
      </c>
      <c r="G44" s="19">
        <v>2</v>
      </c>
      <c r="H44" s="9">
        <v>0</v>
      </c>
      <c r="I44" s="9"/>
      <c r="J44" s="9"/>
      <c r="K44" s="9">
        <v>1383</v>
      </c>
      <c r="L44" s="125">
        <v>1</v>
      </c>
      <c r="M44" s="126" t="s">
        <v>27</v>
      </c>
      <c r="N44" s="126" t="s">
        <v>27</v>
      </c>
      <c r="O44" s="10" t="s">
        <v>6</v>
      </c>
      <c r="P44" s="2" t="s">
        <v>37</v>
      </c>
      <c r="Q44" s="2" t="s">
        <v>24</v>
      </c>
      <c r="R44" s="10" t="s">
        <v>25</v>
      </c>
      <c r="S44" s="318"/>
      <c r="T44" s="318"/>
      <c r="U44" s="318"/>
      <c r="V44" s="51">
        <v>1999</v>
      </c>
      <c r="W44" s="51">
        <v>1999</v>
      </c>
      <c r="X44" s="51">
        <v>10</v>
      </c>
      <c r="Y44" s="51">
        <v>2.5</v>
      </c>
      <c r="Z44" s="51" t="s">
        <v>478</v>
      </c>
      <c r="AA44" s="27"/>
      <c r="AB44" s="27"/>
      <c r="AC44" s="27"/>
      <c r="AD44" s="27"/>
      <c r="AE44" s="27"/>
      <c r="AF44" s="95"/>
      <c r="AG44" s="95"/>
      <c r="AH44" s="95"/>
      <c r="AI44" s="95"/>
      <c r="AJ44" s="96"/>
      <c r="AK44" s="96"/>
      <c r="AL44" s="96"/>
      <c r="AM44" s="253"/>
      <c r="AN44" s="10" t="s">
        <v>726</v>
      </c>
      <c r="AO44" s="7">
        <v>78</v>
      </c>
      <c r="AP44" s="7" t="s">
        <v>699</v>
      </c>
      <c r="AQ44" s="256"/>
      <c r="AR44" s="147"/>
      <c r="AS44" s="38"/>
      <c r="AT44" s="38"/>
      <c r="AU44" s="37"/>
      <c r="AV44" s="37"/>
      <c r="AW44" s="37"/>
      <c r="AX44" s="38"/>
      <c r="AY44" s="38"/>
    </row>
    <row r="45" spans="1:51" s="7" customFormat="1" x14ac:dyDescent="0.25">
      <c r="A45" s="10">
        <v>44</v>
      </c>
      <c r="B45" s="11" t="s">
        <v>7</v>
      </c>
      <c r="C45" s="29">
        <v>41208</v>
      </c>
      <c r="D45" s="10" t="s">
        <v>10</v>
      </c>
      <c r="E45" s="30"/>
      <c r="F45" s="9">
        <v>1998</v>
      </c>
      <c r="G45" s="9">
        <v>2</v>
      </c>
      <c r="H45" s="9">
        <v>0</v>
      </c>
      <c r="I45" s="9"/>
      <c r="J45" s="9">
        <v>1904</v>
      </c>
      <c r="K45" s="9">
        <v>1627</v>
      </c>
      <c r="L45" s="125">
        <v>1</v>
      </c>
      <c r="M45" s="126" t="s">
        <v>30</v>
      </c>
      <c r="N45" s="126" t="s">
        <v>30</v>
      </c>
      <c r="O45" s="10" t="s">
        <v>6</v>
      </c>
      <c r="P45" s="2" t="s">
        <v>37</v>
      </c>
      <c r="Q45" s="2" t="s">
        <v>24</v>
      </c>
      <c r="R45" s="10" t="s">
        <v>25</v>
      </c>
      <c r="S45" s="318"/>
      <c r="T45" s="318"/>
      <c r="U45" s="318"/>
      <c r="V45" s="51">
        <v>1998</v>
      </c>
      <c r="W45" s="51">
        <v>1998</v>
      </c>
      <c r="X45" s="51">
        <v>10</v>
      </c>
      <c r="Y45" s="51">
        <v>4</v>
      </c>
      <c r="Z45" s="51" t="s">
        <v>478</v>
      </c>
      <c r="AA45" s="27"/>
      <c r="AB45" s="27"/>
      <c r="AC45" s="27"/>
      <c r="AD45" s="27"/>
      <c r="AE45" s="27"/>
      <c r="AF45" s="95"/>
      <c r="AG45" s="95"/>
      <c r="AH45" s="95"/>
      <c r="AI45" s="95"/>
      <c r="AJ45" s="96"/>
      <c r="AK45" s="96"/>
      <c r="AL45" s="96"/>
      <c r="AM45" s="253"/>
      <c r="AN45" s="10" t="s">
        <v>727</v>
      </c>
      <c r="AO45" s="9">
        <v>70</v>
      </c>
      <c r="AP45" s="7" t="s">
        <v>700</v>
      </c>
      <c r="AQ45" s="256"/>
      <c r="AR45" s="147"/>
      <c r="AS45" s="38"/>
      <c r="AT45" s="38"/>
      <c r="AU45" s="37"/>
      <c r="AV45" s="37"/>
      <c r="AW45" s="37"/>
      <c r="AX45" s="38"/>
      <c r="AY45" s="38"/>
    </row>
    <row r="46" spans="1:51" s="7" customFormat="1" x14ac:dyDescent="0.25">
      <c r="A46" s="10">
        <v>45</v>
      </c>
      <c r="B46" s="11" t="s">
        <v>7</v>
      </c>
      <c r="C46" s="29">
        <v>41257</v>
      </c>
      <c r="D46" s="10"/>
      <c r="E46" s="30"/>
      <c r="F46" s="9">
        <v>1987</v>
      </c>
      <c r="G46" s="9">
        <v>2</v>
      </c>
      <c r="H46" s="9">
        <v>0</v>
      </c>
      <c r="I46" s="9"/>
      <c r="J46" s="9"/>
      <c r="K46" s="9">
        <v>1299</v>
      </c>
      <c r="L46" s="125">
        <v>1</v>
      </c>
      <c r="M46" s="126" t="s">
        <v>30</v>
      </c>
      <c r="N46" s="126" t="s">
        <v>6</v>
      </c>
      <c r="O46" s="10" t="s">
        <v>6</v>
      </c>
      <c r="P46" s="2" t="s">
        <v>23</v>
      </c>
      <c r="Q46" s="2" t="s">
        <v>24</v>
      </c>
      <c r="R46" s="10" t="s">
        <v>25</v>
      </c>
      <c r="S46" s="318"/>
      <c r="T46" s="318"/>
      <c r="U46" s="318"/>
      <c r="V46" s="51">
        <v>2006</v>
      </c>
      <c r="W46" s="51">
        <v>2006</v>
      </c>
      <c r="X46" s="51">
        <v>13</v>
      </c>
      <c r="Y46" s="51">
        <v>2.5</v>
      </c>
      <c r="Z46" s="51" t="s">
        <v>478</v>
      </c>
      <c r="AA46" s="27"/>
      <c r="AB46" s="27"/>
      <c r="AC46" s="27"/>
      <c r="AD46" s="27"/>
      <c r="AE46" s="27"/>
      <c r="AF46" s="95"/>
      <c r="AG46" s="95"/>
      <c r="AH46" s="95"/>
      <c r="AI46" s="95"/>
      <c r="AJ46" s="96"/>
      <c r="AK46" s="96"/>
      <c r="AL46" s="96"/>
      <c r="AM46" s="253"/>
      <c r="AN46" s="10" t="s">
        <v>728</v>
      </c>
      <c r="AO46" s="9">
        <v>78</v>
      </c>
      <c r="AQ46" s="256"/>
      <c r="AR46" s="147"/>
      <c r="AS46" s="38"/>
      <c r="AT46" s="150"/>
      <c r="AU46" s="37"/>
      <c r="AV46" s="37"/>
      <c r="AW46" s="37"/>
      <c r="AX46" s="38"/>
      <c r="AY46" s="38"/>
    </row>
    <row r="47" spans="1:51" s="7" customFormat="1" x14ac:dyDescent="0.25">
      <c r="A47" s="10">
        <v>46</v>
      </c>
      <c r="B47" s="11" t="s">
        <v>7</v>
      </c>
      <c r="C47" s="29">
        <v>41227</v>
      </c>
      <c r="D47" s="10" t="s">
        <v>10</v>
      </c>
      <c r="E47" s="30"/>
      <c r="F47" s="9">
        <v>1989</v>
      </c>
      <c r="G47" s="9">
        <v>2</v>
      </c>
      <c r="H47" s="9">
        <v>0</v>
      </c>
      <c r="I47" s="9"/>
      <c r="J47" s="9"/>
      <c r="K47" s="9">
        <v>2172</v>
      </c>
      <c r="L47" s="125">
        <v>1</v>
      </c>
      <c r="M47" s="126" t="s">
        <v>48</v>
      </c>
      <c r="N47" s="126" t="s">
        <v>30</v>
      </c>
      <c r="O47" s="10" t="s">
        <v>6</v>
      </c>
      <c r="P47" s="2" t="s">
        <v>37</v>
      </c>
      <c r="Q47" s="2" t="s">
        <v>24</v>
      </c>
      <c r="R47" s="10" t="s">
        <v>25</v>
      </c>
      <c r="S47" s="318"/>
      <c r="T47" s="318"/>
      <c r="U47" s="318"/>
      <c r="V47" s="51">
        <v>1999</v>
      </c>
      <c r="W47" s="51">
        <v>1999</v>
      </c>
      <c r="X47" s="51">
        <v>10</v>
      </c>
      <c r="Y47" s="51">
        <v>3.5</v>
      </c>
      <c r="Z47" s="51" t="s">
        <v>478</v>
      </c>
      <c r="AA47" s="27"/>
      <c r="AB47" s="27"/>
      <c r="AC47" s="27"/>
      <c r="AD47" s="27"/>
      <c r="AE47" s="27"/>
      <c r="AF47" s="95"/>
      <c r="AG47" s="95"/>
      <c r="AH47" s="95"/>
      <c r="AI47" s="95"/>
      <c r="AJ47" s="96"/>
      <c r="AK47" s="96"/>
      <c r="AL47" s="96"/>
      <c r="AM47" s="253"/>
      <c r="AN47" s="10" t="s">
        <v>729</v>
      </c>
      <c r="AO47" s="7" t="s">
        <v>687</v>
      </c>
      <c r="AP47" s="7" t="s">
        <v>688</v>
      </c>
      <c r="AQ47" s="256"/>
      <c r="AR47" s="147"/>
      <c r="AS47" s="38"/>
      <c r="AT47" s="130"/>
      <c r="AU47" s="37"/>
      <c r="AV47" s="37"/>
      <c r="AW47" s="37"/>
      <c r="AX47" s="38"/>
      <c r="AY47" s="38"/>
    </row>
    <row r="48" spans="1:51" s="7" customFormat="1" x14ac:dyDescent="0.25">
      <c r="A48" s="10">
        <v>47</v>
      </c>
      <c r="B48" s="11" t="s">
        <v>7</v>
      </c>
      <c r="C48" s="29">
        <v>41220</v>
      </c>
      <c r="D48" s="10" t="s">
        <v>10</v>
      </c>
      <c r="E48" s="30"/>
      <c r="F48" s="9">
        <v>1990</v>
      </c>
      <c r="G48" s="19">
        <v>2</v>
      </c>
      <c r="H48" s="9">
        <v>2</v>
      </c>
      <c r="I48" s="9"/>
      <c r="J48" s="9"/>
      <c r="K48" s="9">
        <v>1088</v>
      </c>
      <c r="L48" s="125">
        <v>1</v>
      </c>
      <c r="M48" s="126" t="s">
        <v>48</v>
      </c>
      <c r="N48" s="126" t="s">
        <v>47</v>
      </c>
      <c r="O48" s="10" t="s">
        <v>6</v>
      </c>
      <c r="P48" s="2" t="s">
        <v>37</v>
      </c>
      <c r="Q48" s="2" t="s">
        <v>54</v>
      </c>
      <c r="R48" s="10" t="s">
        <v>145</v>
      </c>
      <c r="S48" s="318"/>
      <c r="T48" s="318"/>
      <c r="U48" s="318"/>
      <c r="V48" s="51">
        <v>1999</v>
      </c>
      <c r="W48" s="51">
        <v>2004</v>
      </c>
      <c r="X48" s="51" t="s">
        <v>302</v>
      </c>
      <c r="Y48" s="51">
        <v>2.5</v>
      </c>
      <c r="Z48" s="51" t="s">
        <v>478</v>
      </c>
      <c r="AA48" s="27"/>
      <c r="AB48" s="27"/>
      <c r="AC48" s="27"/>
      <c r="AD48" s="27"/>
      <c r="AE48" s="27"/>
      <c r="AF48" s="95"/>
      <c r="AG48" s="95"/>
      <c r="AH48" s="95"/>
      <c r="AI48" s="95"/>
      <c r="AJ48" s="96"/>
      <c r="AK48" s="96"/>
      <c r="AL48" s="96"/>
      <c r="AM48" s="253"/>
      <c r="AN48" s="10" t="s">
        <v>730</v>
      </c>
      <c r="AO48" s="7">
        <v>79</v>
      </c>
      <c r="AQ48" s="258"/>
      <c r="AR48" s="147"/>
      <c r="AS48" s="38"/>
      <c r="AT48" s="38"/>
      <c r="AU48" s="37"/>
      <c r="AV48" s="37"/>
      <c r="AW48" s="37"/>
      <c r="AX48" s="38"/>
      <c r="AY48" s="38"/>
    </row>
    <row r="49" spans="1:51" s="7" customFormat="1" x14ac:dyDescent="0.25">
      <c r="A49" s="10">
        <v>48</v>
      </c>
      <c r="B49" s="11" t="s">
        <v>7</v>
      </c>
      <c r="C49" s="29">
        <v>41227</v>
      </c>
      <c r="D49" s="10" t="s">
        <v>10</v>
      </c>
      <c r="E49" s="30"/>
      <c r="F49" s="9">
        <v>1973</v>
      </c>
      <c r="G49" s="9">
        <v>3</v>
      </c>
      <c r="H49" s="9">
        <v>1</v>
      </c>
      <c r="I49" s="9"/>
      <c r="J49" s="9"/>
      <c r="K49" s="9">
        <v>1436</v>
      </c>
      <c r="L49" s="125">
        <v>1</v>
      </c>
      <c r="M49" s="126" t="s">
        <v>36</v>
      </c>
      <c r="N49" s="126" t="s">
        <v>6</v>
      </c>
      <c r="O49" s="10" t="s">
        <v>6</v>
      </c>
      <c r="P49" s="2" t="s">
        <v>287</v>
      </c>
      <c r="Q49" s="2" t="s">
        <v>54</v>
      </c>
      <c r="R49" s="10" t="s">
        <v>25</v>
      </c>
      <c r="S49" s="318"/>
      <c r="T49" s="318"/>
      <c r="U49" s="318"/>
      <c r="V49" s="51" t="s">
        <v>286</v>
      </c>
      <c r="W49" s="51"/>
      <c r="X49" s="51">
        <v>13</v>
      </c>
      <c r="Y49" s="51">
        <v>3</v>
      </c>
      <c r="Z49" s="51" t="s">
        <v>478</v>
      </c>
      <c r="AA49" s="27"/>
      <c r="AB49" s="27"/>
      <c r="AC49" s="27"/>
      <c r="AD49" s="27"/>
      <c r="AE49" s="27"/>
      <c r="AF49" s="95"/>
      <c r="AG49" s="95"/>
      <c r="AH49" s="95"/>
      <c r="AI49" s="95"/>
      <c r="AJ49" s="96"/>
      <c r="AK49" s="96"/>
      <c r="AL49" s="96"/>
      <c r="AM49" s="253"/>
      <c r="AN49" s="10" t="s">
        <v>731</v>
      </c>
      <c r="AO49" s="7" t="s">
        <v>689</v>
      </c>
      <c r="AQ49" s="258"/>
      <c r="AR49" s="147"/>
      <c r="AS49" s="38"/>
      <c r="AT49" s="130"/>
      <c r="AU49" s="37"/>
      <c r="AV49" s="37"/>
      <c r="AW49" s="37"/>
      <c r="AX49" s="38"/>
      <c r="AY49" s="38"/>
    </row>
    <row r="50" spans="1:51" s="7" customFormat="1" x14ac:dyDescent="0.25">
      <c r="A50" s="10">
        <v>49</v>
      </c>
      <c r="B50" s="11" t="s">
        <v>7</v>
      </c>
      <c r="C50" s="29">
        <v>41234</v>
      </c>
      <c r="D50" s="10" t="s">
        <v>10</v>
      </c>
      <c r="E50" s="30"/>
      <c r="F50" s="9">
        <v>1979</v>
      </c>
      <c r="G50" s="19">
        <v>2</v>
      </c>
      <c r="H50" s="9">
        <v>0</v>
      </c>
      <c r="I50" s="9"/>
      <c r="J50" s="9"/>
      <c r="K50" s="9">
        <v>1749</v>
      </c>
      <c r="L50" s="125">
        <v>1</v>
      </c>
      <c r="M50" s="126" t="s">
        <v>30</v>
      </c>
      <c r="N50" s="126" t="s">
        <v>6</v>
      </c>
      <c r="O50" s="10" t="s">
        <v>6</v>
      </c>
      <c r="P50" s="2" t="s">
        <v>46</v>
      </c>
      <c r="Q50" s="2" t="s">
        <v>54</v>
      </c>
      <c r="R50" s="10" t="s">
        <v>145</v>
      </c>
      <c r="S50" s="318" t="s">
        <v>848</v>
      </c>
      <c r="T50" s="318" t="s">
        <v>626</v>
      </c>
      <c r="U50" s="318" t="s">
        <v>844</v>
      </c>
      <c r="V50" s="51">
        <v>2004</v>
      </c>
      <c r="W50" s="51">
        <v>2004</v>
      </c>
      <c r="X50" s="51">
        <v>17</v>
      </c>
      <c r="Y50" s="51">
        <v>4</v>
      </c>
      <c r="Z50" s="51" t="s">
        <v>664</v>
      </c>
      <c r="AA50" s="27"/>
      <c r="AB50" s="27"/>
      <c r="AC50" s="27"/>
      <c r="AD50" s="27"/>
      <c r="AE50" s="27"/>
      <c r="AF50" s="95"/>
      <c r="AG50" s="95"/>
      <c r="AH50" s="95"/>
      <c r="AI50" s="95"/>
      <c r="AJ50" s="96"/>
      <c r="AK50" s="96"/>
      <c r="AL50" s="96"/>
      <c r="AM50" s="253"/>
      <c r="AN50" s="10" t="s">
        <v>732</v>
      </c>
      <c r="AO50" s="7">
        <v>76</v>
      </c>
      <c r="AQ50" s="258"/>
      <c r="AR50" s="147"/>
      <c r="AS50" s="38"/>
      <c r="AT50" s="38"/>
      <c r="AU50" s="37"/>
      <c r="AV50" s="37"/>
      <c r="AW50" s="37"/>
      <c r="AX50" s="38"/>
      <c r="AY50" s="38"/>
    </row>
    <row r="51" spans="1:51" s="7" customFormat="1" x14ac:dyDescent="0.25">
      <c r="A51" s="10">
        <v>50</v>
      </c>
      <c r="B51" s="11" t="s">
        <v>7</v>
      </c>
      <c r="C51" s="30">
        <v>41255</v>
      </c>
      <c r="D51" s="38"/>
      <c r="E51" s="90"/>
      <c r="F51" s="7">
        <v>1958</v>
      </c>
      <c r="G51" s="9">
        <v>4</v>
      </c>
      <c r="H51" s="9">
        <v>0</v>
      </c>
      <c r="I51" s="9" t="s">
        <v>465</v>
      </c>
      <c r="J51" s="9"/>
      <c r="K51" s="7">
        <v>2168</v>
      </c>
      <c r="L51" s="8">
        <v>1</v>
      </c>
      <c r="M51" s="124" t="s">
        <v>29</v>
      </c>
      <c r="N51" s="124" t="s">
        <v>30</v>
      </c>
      <c r="O51" s="10" t="s">
        <v>6</v>
      </c>
      <c r="P51" s="2" t="s">
        <v>37</v>
      </c>
      <c r="Q51" s="2" t="s">
        <v>24</v>
      </c>
      <c r="R51" s="11" t="s">
        <v>25</v>
      </c>
      <c r="S51" s="318"/>
      <c r="T51" s="318"/>
      <c r="U51" s="318"/>
      <c r="V51" s="51">
        <v>2005</v>
      </c>
      <c r="W51" s="51">
        <v>2005</v>
      </c>
      <c r="X51" s="51">
        <v>14</v>
      </c>
      <c r="Y51" s="51">
        <v>4</v>
      </c>
      <c r="Z51" s="51" t="s">
        <v>896</v>
      </c>
      <c r="AA51" s="27"/>
      <c r="AB51" s="27"/>
      <c r="AC51" s="27"/>
      <c r="AD51" s="27"/>
      <c r="AE51" s="27"/>
      <c r="AF51" s="95"/>
      <c r="AG51" s="95"/>
      <c r="AH51" s="95"/>
      <c r="AI51" s="95"/>
      <c r="AJ51" s="96"/>
      <c r="AK51" s="96"/>
      <c r="AL51" s="96"/>
      <c r="AM51" s="253"/>
      <c r="AN51" s="10" t="s">
        <v>897</v>
      </c>
      <c r="AO51" s="7">
        <v>82</v>
      </c>
      <c r="AQ51" s="256"/>
      <c r="AR51" s="147"/>
      <c r="AS51" s="37"/>
      <c r="AT51" s="130"/>
      <c r="AU51" s="37"/>
      <c r="AV51" s="37"/>
      <c r="AW51" s="37"/>
      <c r="AX51" s="38"/>
      <c r="AY51" s="38"/>
    </row>
    <row r="52" spans="1:51" s="7" customFormat="1" x14ac:dyDescent="0.25">
      <c r="A52" s="10">
        <v>51</v>
      </c>
      <c r="B52" s="11" t="s">
        <v>7</v>
      </c>
      <c r="C52" s="29">
        <v>41240</v>
      </c>
      <c r="D52" s="38"/>
      <c r="E52" s="90" t="s">
        <v>471</v>
      </c>
      <c r="F52" s="7">
        <v>1994</v>
      </c>
      <c r="G52" s="9">
        <v>2</v>
      </c>
      <c r="H52" s="9">
        <v>0</v>
      </c>
      <c r="I52" s="9"/>
      <c r="J52" s="9"/>
      <c r="K52" s="7">
        <v>2233</v>
      </c>
      <c r="L52" s="8">
        <v>2</v>
      </c>
      <c r="M52" s="124" t="s">
        <v>30</v>
      </c>
      <c r="N52" s="124" t="s">
        <v>155</v>
      </c>
      <c r="O52" s="10" t="s">
        <v>6</v>
      </c>
      <c r="P52" s="2" t="s">
        <v>37</v>
      </c>
      <c r="Q52" s="2" t="s">
        <v>55</v>
      </c>
      <c r="R52" s="11" t="s">
        <v>145</v>
      </c>
      <c r="S52" s="318"/>
      <c r="T52" s="318"/>
      <c r="U52" s="318"/>
      <c r="V52" s="51">
        <v>1994</v>
      </c>
      <c r="W52" s="51">
        <v>1994</v>
      </c>
      <c r="X52" s="51">
        <v>10</v>
      </c>
      <c r="Y52" s="51">
        <v>3.5</v>
      </c>
      <c r="Z52" s="51" t="s">
        <v>683</v>
      </c>
      <c r="AA52" s="246">
        <v>41513</v>
      </c>
      <c r="AB52" s="246">
        <v>41513</v>
      </c>
      <c r="AC52" s="27">
        <v>16</v>
      </c>
      <c r="AD52" s="27">
        <v>4</v>
      </c>
      <c r="AE52" s="27" t="s">
        <v>480</v>
      </c>
      <c r="AF52" s="95"/>
      <c r="AG52" s="95"/>
      <c r="AH52" s="95"/>
      <c r="AI52" s="95"/>
      <c r="AJ52" s="96"/>
      <c r="AK52" s="96"/>
      <c r="AL52" s="96"/>
      <c r="AM52" s="253"/>
      <c r="AN52" s="10" t="s">
        <v>483</v>
      </c>
      <c r="AQ52" s="256"/>
      <c r="AR52" s="147"/>
      <c r="AS52" s="38"/>
      <c r="AT52" s="38"/>
      <c r="AU52" s="37"/>
      <c r="AV52" s="37"/>
      <c r="AW52" s="37"/>
      <c r="AX52" s="38"/>
      <c r="AY52" s="38"/>
    </row>
    <row r="53" spans="1:51" s="7" customFormat="1" x14ac:dyDescent="0.25">
      <c r="A53" s="10">
        <v>52</v>
      </c>
      <c r="B53" s="11" t="s">
        <v>7</v>
      </c>
      <c r="C53" s="29">
        <v>41240</v>
      </c>
      <c r="D53" s="38"/>
      <c r="E53" s="90"/>
      <c r="F53" s="7">
        <v>2000</v>
      </c>
      <c r="G53" s="9">
        <v>2</v>
      </c>
      <c r="H53" s="9">
        <v>0</v>
      </c>
      <c r="I53" s="9"/>
      <c r="J53" s="9"/>
      <c r="K53" s="9">
        <v>1696</v>
      </c>
      <c r="L53" s="8">
        <v>1</v>
      </c>
      <c r="M53" s="124" t="s">
        <v>29</v>
      </c>
      <c r="N53" s="124" t="s">
        <v>29</v>
      </c>
      <c r="O53" s="10" t="s">
        <v>58</v>
      </c>
      <c r="P53" s="2" t="s">
        <v>40</v>
      </c>
      <c r="Q53" s="2" t="s">
        <v>24</v>
      </c>
      <c r="R53" s="11" t="s">
        <v>145</v>
      </c>
      <c r="S53" s="318"/>
      <c r="T53" s="318"/>
      <c r="U53" s="318"/>
      <c r="V53" s="51">
        <v>2012</v>
      </c>
      <c r="W53" s="51">
        <v>2012</v>
      </c>
      <c r="X53" s="51">
        <v>13</v>
      </c>
      <c r="Y53" s="51">
        <v>3</v>
      </c>
      <c r="Z53" s="51" t="s">
        <v>480</v>
      </c>
      <c r="AA53" s="27"/>
      <c r="AB53" s="27"/>
      <c r="AC53" s="27"/>
      <c r="AD53" s="27"/>
      <c r="AE53" s="27"/>
      <c r="AF53" s="95"/>
      <c r="AG53" s="95"/>
      <c r="AH53" s="95"/>
      <c r="AI53" s="95"/>
      <c r="AJ53" s="96"/>
      <c r="AK53" s="96"/>
      <c r="AL53" s="96"/>
      <c r="AM53" s="253"/>
      <c r="AN53" s="10" t="s">
        <v>733</v>
      </c>
      <c r="AQ53" s="256"/>
      <c r="AR53" s="147"/>
      <c r="AS53" s="38"/>
      <c r="AT53" s="130"/>
      <c r="AU53" s="37"/>
      <c r="AV53" s="37"/>
      <c r="AW53" s="37"/>
      <c r="AX53" s="38"/>
      <c r="AY53" s="38"/>
    </row>
    <row r="54" spans="1:51" s="7" customFormat="1" x14ac:dyDescent="0.25">
      <c r="A54" s="10">
        <v>53</v>
      </c>
      <c r="B54" s="11" t="s">
        <v>7</v>
      </c>
      <c r="C54" s="29">
        <v>41241</v>
      </c>
      <c r="D54" s="38"/>
      <c r="E54" s="90"/>
      <c r="F54" s="7">
        <v>1980</v>
      </c>
      <c r="G54" s="9">
        <v>1</v>
      </c>
      <c r="H54" s="9">
        <v>0</v>
      </c>
      <c r="I54" s="9"/>
      <c r="J54" s="9"/>
      <c r="K54" s="9">
        <v>1827</v>
      </c>
      <c r="L54" s="8">
        <v>1</v>
      </c>
      <c r="M54" s="124" t="s">
        <v>29</v>
      </c>
      <c r="N54" s="124" t="s">
        <v>47</v>
      </c>
      <c r="O54" s="10" t="s">
        <v>6</v>
      </c>
      <c r="P54" s="2" t="s">
        <v>37</v>
      </c>
      <c r="Q54" s="2" t="s">
        <v>24</v>
      </c>
      <c r="R54" s="11" t="s">
        <v>25</v>
      </c>
      <c r="S54" s="318"/>
      <c r="T54" s="318"/>
      <c r="U54" s="318"/>
      <c r="V54" s="51">
        <v>2012</v>
      </c>
      <c r="W54" s="51">
        <v>2012</v>
      </c>
      <c r="X54" s="51">
        <v>20.5</v>
      </c>
      <c r="Y54" s="51">
        <v>3</v>
      </c>
      <c r="Z54" s="51" t="s">
        <v>665</v>
      </c>
      <c r="AA54" s="27"/>
      <c r="AB54" s="27"/>
      <c r="AC54" s="27"/>
      <c r="AD54" s="27"/>
      <c r="AE54" s="27"/>
      <c r="AF54" s="95"/>
      <c r="AG54" s="95"/>
      <c r="AH54" s="95"/>
      <c r="AI54" s="95"/>
      <c r="AJ54" s="96"/>
      <c r="AK54" s="96"/>
      <c r="AL54" s="96"/>
      <c r="AM54" s="253"/>
      <c r="AN54" s="10" t="s">
        <v>734</v>
      </c>
      <c r="AO54" s="7">
        <v>76</v>
      </c>
      <c r="AP54" s="7" t="s">
        <v>701</v>
      </c>
      <c r="AQ54" s="256"/>
      <c r="AR54" s="147"/>
      <c r="AS54" s="38"/>
      <c r="AT54" s="38"/>
      <c r="AU54" s="37"/>
      <c r="AV54" s="37"/>
      <c r="AW54" s="37"/>
      <c r="AX54" s="38"/>
      <c r="AY54" s="38"/>
    </row>
    <row r="55" spans="1:51" s="7" customFormat="1" x14ac:dyDescent="0.25">
      <c r="A55" s="10">
        <v>54</v>
      </c>
      <c r="B55" s="11" t="s">
        <v>7</v>
      </c>
      <c r="C55" s="29">
        <v>41241</v>
      </c>
      <c r="D55" s="38"/>
      <c r="E55" s="90"/>
      <c r="F55" s="7">
        <v>1999</v>
      </c>
      <c r="G55" s="9">
        <v>2</v>
      </c>
      <c r="H55" s="9">
        <v>0</v>
      </c>
      <c r="I55" s="9"/>
      <c r="J55" s="9"/>
      <c r="K55" s="9">
        <v>1390</v>
      </c>
      <c r="L55" s="8">
        <v>1</v>
      </c>
      <c r="M55" s="124" t="s">
        <v>30</v>
      </c>
      <c r="N55" s="124" t="s">
        <v>56</v>
      </c>
      <c r="O55" s="10" t="s">
        <v>6</v>
      </c>
      <c r="P55" s="2" t="s">
        <v>37</v>
      </c>
      <c r="Q55" s="2" t="s">
        <v>24</v>
      </c>
      <c r="R55" s="11" t="s">
        <v>25</v>
      </c>
      <c r="S55" s="318"/>
      <c r="T55" s="318"/>
      <c r="U55" s="318"/>
      <c r="V55" s="51">
        <v>1999</v>
      </c>
      <c r="W55" s="51">
        <v>1999</v>
      </c>
      <c r="X55" s="51">
        <v>10</v>
      </c>
      <c r="Y55" s="51">
        <v>2.5</v>
      </c>
      <c r="Z55" s="51" t="s">
        <v>480</v>
      </c>
      <c r="AA55" s="27"/>
      <c r="AB55" s="27"/>
      <c r="AC55" s="27"/>
      <c r="AD55" s="27"/>
      <c r="AE55" s="27"/>
      <c r="AF55" s="51"/>
      <c r="AG55" s="51"/>
      <c r="AH55" s="51"/>
      <c r="AI55" s="51"/>
      <c r="AJ55" s="27"/>
      <c r="AK55" s="27"/>
      <c r="AL55" s="27"/>
      <c r="AM55" s="254"/>
      <c r="AN55" s="10" t="s">
        <v>445</v>
      </c>
      <c r="AQ55" s="256"/>
      <c r="AR55" s="147"/>
      <c r="AS55" s="37"/>
      <c r="AT55" s="37"/>
      <c r="AU55" s="37"/>
      <c r="AV55" s="37"/>
      <c r="AW55" s="37"/>
      <c r="AX55" s="38"/>
      <c r="AY55" s="38"/>
    </row>
    <row r="56" spans="1:51" s="7" customFormat="1" x14ac:dyDescent="0.25">
      <c r="A56" s="38">
        <v>55</v>
      </c>
      <c r="B56" s="11" t="s">
        <v>8</v>
      </c>
      <c r="C56" s="102">
        <v>41246</v>
      </c>
      <c r="D56" s="38"/>
      <c r="E56" s="90"/>
      <c r="F56" s="38">
        <v>1972</v>
      </c>
      <c r="G56" s="37">
        <v>2</v>
      </c>
      <c r="H56" s="37">
        <v>2</v>
      </c>
      <c r="I56" s="37"/>
      <c r="J56" s="37"/>
      <c r="K56" s="37">
        <v>1980</v>
      </c>
      <c r="L56" s="38">
        <v>1</v>
      </c>
      <c r="M56" s="45" t="s">
        <v>45</v>
      </c>
      <c r="N56" s="45" t="s">
        <v>6</v>
      </c>
      <c r="O56" s="37" t="s">
        <v>6</v>
      </c>
      <c r="P56" s="46" t="s">
        <v>37</v>
      </c>
      <c r="Q56" s="46" t="s">
        <v>24</v>
      </c>
      <c r="R56" s="38" t="s">
        <v>25</v>
      </c>
      <c r="S56" s="320"/>
      <c r="T56" s="320"/>
      <c r="U56" s="320"/>
      <c r="V56" s="95">
        <v>2006</v>
      </c>
      <c r="W56" s="95">
        <v>2006</v>
      </c>
      <c r="X56" s="95">
        <v>14</v>
      </c>
      <c r="Y56" s="95">
        <v>3</v>
      </c>
      <c r="Z56" s="95" t="s">
        <v>480</v>
      </c>
      <c r="AA56" s="27"/>
      <c r="AB56" s="27"/>
      <c r="AC56" s="27"/>
      <c r="AD56" s="27"/>
      <c r="AE56" s="27"/>
      <c r="AF56" s="95"/>
      <c r="AG56" s="95"/>
      <c r="AH56" s="95"/>
      <c r="AI56" s="95"/>
      <c r="AJ56" s="96"/>
      <c r="AK56" s="96"/>
      <c r="AL56" s="96"/>
      <c r="AM56" s="253"/>
      <c r="AN56" s="37" t="s">
        <v>57</v>
      </c>
      <c r="AQ56" s="256"/>
      <c r="AR56" s="147"/>
      <c r="AS56" s="38"/>
      <c r="AT56" s="130"/>
      <c r="AU56" s="37"/>
      <c r="AV56" s="37"/>
      <c r="AW56" s="129"/>
      <c r="AX56" s="38"/>
      <c r="AY56" s="38"/>
    </row>
    <row r="57" spans="1:51" s="7" customFormat="1" x14ac:dyDescent="0.25">
      <c r="A57" s="11">
        <v>56</v>
      </c>
      <c r="B57" s="11" t="s">
        <v>7</v>
      </c>
      <c r="C57" s="29">
        <v>41247</v>
      </c>
      <c r="D57" s="38"/>
      <c r="E57" s="90"/>
      <c r="F57" s="7">
        <v>1963</v>
      </c>
      <c r="G57" s="9">
        <v>2</v>
      </c>
      <c r="H57" s="9">
        <v>1</v>
      </c>
      <c r="I57" s="9"/>
      <c r="J57" s="9"/>
      <c r="K57" s="9">
        <v>1000</v>
      </c>
      <c r="L57" s="8">
        <v>1</v>
      </c>
      <c r="M57" s="124" t="s">
        <v>30</v>
      </c>
      <c r="N57" s="124" t="s">
        <v>6</v>
      </c>
      <c r="O57" s="10" t="s">
        <v>6</v>
      </c>
      <c r="P57" s="2" t="s">
        <v>37</v>
      </c>
      <c r="Q57" s="2" t="s">
        <v>24</v>
      </c>
      <c r="R57" s="11" t="s">
        <v>25</v>
      </c>
      <c r="S57" s="318"/>
      <c r="T57" s="318"/>
      <c r="U57" s="318"/>
      <c r="V57" s="51">
        <v>2005</v>
      </c>
      <c r="W57" s="51">
        <v>2005</v>
      </c>
      <c r="X57" s="51">
        <v>10</v>
      </c>
      <c r="Y57" s="51">
        <v>2.5</v>
      </c>
      <c r="Z57" s="51" t="s">
        <v>478</v>
      </c>
      <c r="AA57" s="27"/>
      <c r="AB57" s="27"/>
      <c r="AC57" s="27"/>
      <c r="AD57" s="27"/>
      <c r="AE57" s="27"/>
      <c r="AF57" s="95"/>
      <c r="AG57" s="95"/>
      <c r="AH57" s="95"/>
      <c r="AI57" s="95"/>
      <c r="AJ57" s="96"/>
      <c r="AK57" s="96"/>
      <c r="AL57" s="96"/>
      <c r="AM57" s="253"/>
      <c r="AN57" s="10" t="s">
        <v>735</v>
      </c>
      <c r="AQ57" s="256"/>
      <c r="AR57" s="147"/>
      <c r="AS57" s="38"/>
      <c r="AT57" s="38"/>
      <c r="AU57" s="37"/>
      <c r="AV57" s="37"/>
      <c r="AW57" s="37"/>
      <c r="AX57" s="38"/>
      <c r="AY57" s="38"/>
    </row>
    <row r="58" spans="1:51" s="7" customFormat="1" x14ac:dyDescent="0.25">
      <c r="A58" s="11">
        <v>57</v>
      </c>
      <c r="B58" s="11" t="s">
        <v>7</v>
      </c>
      <c r="C58" s="29">
        <v>41249</v>
      </c>
      <c r="D58" s="38"/>
      <c r="E58" s="90"/>
      <c r="F58" s="7">
        <v>1993</v>
      </c>
      <c r="G58" s="7">
        <v>1</v>
      </c>
      <c r="H58" s="7">
        <v>0</v>
      </c>
      <c r="K58" s="9">
        <v>1406</v>
      </c>
      <c r="L58" s="8">
        <v>1</v>
      </c>
      <c r="M58" s="124" t="s">
        <v>58</v>
      </c>
      <c r="N58" s="124" t="s">
        <v>30</v>
      </c>
      <c r="O58" s="10" t="s">
        <v>6</v>
      </c>
      <c r="P58" s="2" t="s">
        <v>37</v>
      </c>
      <c r="Q58" s="2" t="s">
        <v>24</v>
      </c>
      <c r="R58" s="11" t="s">
        <v>145</v>
      </c>
      <c r="S58" s="318"/>
      <c r="T58" s="318"/>
      <c r="U58" s="318"/>
      <c r="V58" s="51">
        <v>2001</v>
      </c>
      <c r="W58" s="51">
        <v>2001</v>
      </c>
      <c r="X58" s="51">
        <v>12</v>
      </c>
      <c r="Y58" s="51">
        <v>2.5</v>
      </c>
      <c r="Z58" s="51" t="s">
        <v>480</v>
      </c>
      <c r="AA58" s="285">
        <v>42040</v>
      </c>
      <c r="AB58" s="285">
        <v>42040</v>
      </c>
      <c r="AC58" s="27">
        <v>13.5</v>
      </c>
      <c r="AD58" s="27">
        <v>2.2999999999999998</v>
      </c>
      <c r="AE58" s="27" t="s">
        <v>662</v>
      </c>
      <c r="AF58" s="95"/>
      <c r="AG58" s="95"/>
      <c r="AH58" s="95"/>
      <c r="AI58" s="95"/>
      <c r="AJ58" s="96"/>
      <c r="AK58" s="96"/>
      <c r="AL58" s="96"/>
      <c r="AM58" s="253"/>
      <c r="AN58" s="37"/>
      <c r="AO58" s="7" t="s">
        <v>696</v>
      </c>
      <c r="AP58" s="7" t="s">
        <v>697</v>
      </c>
      <c r="AQ58" s="256"/>
      <c r="AR58" s="147"/>
      <c r="AS58" s="38"/>
      <c r="AT58" s="130"/>
      <c r="AU58" s="37"/>
      <c r="AV58" s="37"/>
      <c r="AW58" s="37"/>
      <c r="AX58" s="38"/>
      <c r="AY58" s="38"/>
    </row>
    <row r="59" spans="1:51" s="7" customFormat="1" x14ac:dyDescent="0.25">
      <c r="A59" s="11">
        <v>58</v>
      </c>
      <c r="B59" s="11" t="s">
        <v>7</v>
      </c>
      <c r="C59" s="29">
        <v>41243</v>
      </c>
      <c r="D59" s="38"/>
      <c r="E59" s="90"/>
      <c r="F59" s="7">
        <v>1979</v>
      </c>
      <c r="G59" s="7">
        <v>2</v>
      </c>
      <c r="H59" s="7">
        <v>0</v>
      </c>
      <c r="K59" s="9">
        <v>2020</v>
      </c>
      <c r="L59" s="8">
        <v>1</v>
      </c>
      <c r="M59" s="124" t="s">
        <v>58</v>
      </c>
      <c r="N59" s="124" t="s">
        <v>6</v>
      </c>
      <c r="O59" s="10" t="s">
        <v>6</v>
      </c>
      <c r="P59" s="2" t="s">
        <v>37</v>
      </c>
      <c r="Q59" s="2" t="s">
        <v>24</v>
      </c>
      <c r="R59" s="11" t="s">
        <v>25</v>
      </c>
      <c r="S59" s="318"/>
      <c r="T59" s="318"/>
      <c r="U59" s="318"/>
      <c r="V59" s="51">
        <v>2003</v>
      </c>
      <c r="W59" s="51">
        <v>2003</v>
      </c>
      <c r="X59" s="51">
        <v>13</v>
      </c>
      <c r="Y59" s="51">
        <v>3.5</v>
      </c>
      <c r="Z59" s="51" t="s">
        <v>480</v>
      </c>
      <c r="AA59" s="27"/>
      <c r="AB59" s="27"/>
      <c r="AC59" s="27"/>
      <c r="AD59" s="27"/>
      <c r="AE59" s="27"/>
      <c r="AF59" s="95"/>
      <c r="AG59" s="95"/>
      <c r="AH59" s="95"/>
      <c r="AI59" s="95"/>
      <c r="AJ59" s="96"/>
      <c r="AK59" s="96"/>
      <c r="AL59" s="96"/>
      <c r="AM59" s="253"/>
      <c r="AN59" s="10" t="s">
        <v>736</v>
      </c>
      <c r="AO59" s="7">
        <v>78</v>
      </c>
      <c r="AQ59" s="256"/>
      <c r="AR59" s="147"/>
      <c r="AS59" s="38"/>
      <c r="AT59" s="38"/>
      <c r="AU59" s="37"/>
      <c r="AV59" s="37"/>
      <c r="AW59" s="37"/>
      <c r="AX59" s="38"/>
      <c r="AY59" s="38"/>
    </row>
    <row r="60" spans="1:51" s="7" customFormat="1" x14ac:dyDescent="0.25">
      <c r="A60" s="11">
        <v>59</v>
      </c>
      <c r="B60" s="11" t="s">
        <v>7</v>
      </c>
      <c r="C60" s="29">
        <v>41246</v>
      </c>
      <c r="D60" s="38"/>
      <c r="E60" s="90"/>
      <c r="F60" s="7">
        <v>1985</v>
      </c>
      <c r="G60" s="7">
        <v>2</v>
      </c>
      <c r="H60" s="7">
        <v>0</v>
      </c>
      <c r="K60" s="9">
        <v>2298</v>
      </c>
      <c r="L60" s="8">
        <v>1</v>
      </c>
      <c r="M60" s="124" t="s">
        <v>30</v>
      </c>
      <c r="N60" s="124" t="s">
        <v>30</v>
      </c>
      <c r="O60" s="10" t="s">
        <v>6</v>
      </c>
      <c r="P60" s="2" t="s">
        <v>40</v>
      </c>
      <c r="Q60" s="2" t="s">
        <v>24</v>
      </c>
      <c r="R60" s="11" t="s">
        <v>146</v>
      </c>
      <c r="S60" s="318"/>
      <c r="T60" s="318"/>
      <c r="U60" s="318"/>
      <c r="V60" s="51">
        <v>2005</v>
      </c>
      <c r="W60" s="51">
        <v>2005</v>
      </c>
      <c r="X60" s="51">
        <v>14</v>
      </c>
      <c r="Y60" s="245">
        <v>4</v>
      </c>
      <c r="Z60" s="51" t="s">
        <v>478</v>
      </c>
      <c r="AA60" s="27"/>
      <c r="AB60" s="27"/>
      <c r="AC60" s="27"/>
      <c r="AD60" s="27"/>
      <c r="AE60" s="27"/>
      <c r="AF60" s="95"/>
      <c r="AG60" s="95"/>
      <c r="AH60" s="95"/>
      <c r="AI60" s="95"/>
      <c r="AJ60" s="96"/>
      <c r="AK60" s="96"/>
      <c r="AL60" s="96"/>
      <c r="AM60" s="253"/>
      <c r="AN60" s="10" t="s">
        <v>742</v>
      </c>
      <c r="AP60" s="7" t="s">
        <v>698</v>
      </c>
      <c r="AQ60" s="256"/>
      <c r="AR60" s="147"/>
      <c r="AS60" s="38"/>
      <c r="AT60" s="130"/>
      <c r="AU60" s="37"/>
      <c r="AV60" s="37"/>
      <c r="AW60" s="37"/>
      <c r="AX60" s="38"/>
      <c r="AY60" s="38"/>
    </row>
    <row r="61" spans="1:51" s="7" customFormat="1" x14ac:dyDescent="0.25">
      <c r="A61" s="11">
        <v>60</v>
      </c>
      <c r="B61" s="11" t="s">
        <v>7</v>
      </c>
      <c r="C61" s="29">
        <v>41249</v>
      </c>
      <c r="D61" s="38"/>
      <c r="E61" s="90"/>
      <c r="F61" s="7">
        <v>1987</v>
      </c>
      <c r="G61" s="7">
        <v>3</v>
      </c>
      <c r="H61" s="7">
        <v>0</v>
      </c>
      <c r="K61" s="9">
        <v>1520</v>
      </c>
      <c r="L61" s="8">
        <v>1</v>
      </c>
      <c r="M61" s="124" t="s">
        <v>27</v>
      </c>
      <c r="N61" s="124" t="s">
        <v>32</v>
      </c>
      <c r="O61" s="10" t="s">
        <v>6</v>
      </c>
      <c r="P61" s="2" t="s">
        <v>23</v>
      </c>
      <c r="Q61" s="2" t="s">
        <v>24</v>
      </c>
      <c r="R61" s="11" t="s">
        <v>145</v>
      </c>
      <c r="S61" s="318"/>
      <c r="T61" s="318"/>
      <c r="U61" s="318"/>
      <c r="V61" s="51">
        <v>2006</v>
      </c>
      <c r="W61" s="51">
        <v>2006</v>
      </c>
      <c r="X61" s="51">
        <v>15.5</v>
      </c>
      <c r="Y61" s="51">
        <v>3</v>
      </c>
      <c r="Z61" s="51" t="s">
        <v>664</v>
      </c>
      <c r="AA61" s="27"/>
      <c r="AB61" s="27"/>
      <c r="AC61" s="27"/>
      <c r="AD61" s="27"/>
      <c r="AE61" s="27"/>
      <c r="AF61" s="95"/>
      <c r="AG61" s="95"/>
      <c r="AH61" s="95"/>
      <c r="AI61" s="95"/>
      <c r="AJ61" s="96"/>
      <c r="AK61" s="96"/>
      <c r="AL61" s="96"/>
      <c r="AM61" s="253"/>
      <c r="AN61" s="37"/>
      <c r="AO61" s="7">
        <v>78</v>
      </c>
      <c r="AQ61" s="256"/>
      <c r="AR61" s="147"/>
      <c r="AS61" s="38"/>
      <c r="AT61" s="38"/>
      <c r="AU61" s="37"/>
      <c r="AV61" s="37"/>
      <c r="AW61" s="37"/>
      <c r="AX61" s="38"/>
      <c r="AY61" s="38"/>
    </row>
    <row r="62" spans="1:51" s="7" customFormat="1" x14ac:dyDescent="0.25">
      <c r="A62" s="11">
        <v>61</v>
      </c>
      <c r="B62" s="11" t="s">
        <v>7</v>
      </c>
      <c r="C62" s="30">
        <v>41836</v>
      </c>
      <c r="D62" s="38"/>
      <c r="E62" s="90"/>
      <c r="F62" s="7">
        <v>1955</v>
      </c>
      <c r="G62" s="9">
        <v>2</v>
      </c>
      <c r="H62" s="9">
        <v>0</v>
      </c>
      <c r="I62" s="9"/>
      <c r="J62" s="9"/>
      <c r="K62" s="9">
        <v>875</v>
      </c>
      <c r="L62" s="11">
        <v>1</v>
      </c>
      <c r="M62" s="90" t="s">
        <v>515</v>
      </c>
      <c r="N62" s="90" t="s">
        <v>6</v>
      </c>
      <c r="O62" s="10" t="s">
        <v>6</v>
      </c>
      <c r="P62" s="2" t="s">
        <v>46</v>
      </c>
      <c r="Q62" s="2" t="s">
        <v>24</v>
      </c>
      <c r="R62" s="11" t="s">
        <v>25</v>
      </c>
      <c r="S62" s="318"/>
      <c r="T62" s="318"/>
      <c r="U62" s="318"/>
      <c r="V62" s="51">
        <v>2010</v>
      </c>
      <c r="W62" s="51">
        <v>2010</v>
      </c>
      <c r="X62" s="51">
        <v>13.5</v>
      </c>
      <c r="Y62" s="51">
        <v>2.5</v>
      </c>
      <c r="Z62" s="51" t="s">
        <v>478</v>
      </c>
      <c r="AA62" s="96"/>
      <c r="AB62" s="96"/>
      <c r="AC62" s="96"/>
      <c r="AD62" s="96"/>
      <c r="AE62" s="96"/>
      <c r="AF62" s="95"/>
      <c r="AG62" s="95"/>
      <c r="AH62" s="95"/>
      <c r="AI62" s="95"/>
      <c r="AJ62" s="96"/>
      <c r="AK62" s="96"/>
      <c r="AL62" s="96"/>
      <c r="AM62" s="253"/>
      <c r="AN62" s="11" t="s">
        <v>704</v>
      </c>
      <c r="AO62" s="7" t="s">
        <v>652</v>
      </c>
      <c r="AQ62" s="257"/>
      <c r="AR62" s="11"/>
      <c r="AS62" s="11"/>
      <c r="AT62" s="11"/>
      <c r="AU62" s="37"/>
      <c r="AV62" s="37"/>
      <c r="AW62" s="37"/>
      <c r="AX62" s="38"/>
      <c r="AY62" s="38"/>
    </row>
    <row r="63" spans="1:51" s="7" customFormat="1" x14ac:dyDescent="0.25">
      <c r="A63" s="10">
        <v>62</v>
      </c>
      <c r="B63" s="11" t="s">
        <v>7</v>
      </c>
      <c r="C63" s="30">
        <v>41791</v>
      </c>
      <c r="E63" s="11"/>
      <c r="F63" s="9">
        <v>1960</v>
      </c>
      <c r="G63" s="9">
        <v>2</v>
      </c>
      <c r="H63" s="9">
        <v>0</v>
      </c>
      <c r="K63" s="9">
        <v>1344</v>
      </c>
      <c r="L63" s="125">
        <v>1</v>
      </c>
      <c r="P63" s="2" t="s">
        <v>390</v>
      </c>
      <c r="Q63" s="2" t="s">
        <v>390</v>
      </c>
      <c r="R63" s="10" t="s">
        <v>390</v>
      </c>
      <c r="S63" s="318"/>
      <c r="T63" s="318"/>
      <c r="U63" s="318"/>
      <c r="V63" s="32" t="s">
        <v>390</v>
      </c>
      <c r="W63" s="32" t="s">
        <v>390</v>
      </c>
      <c r="X63" s="32" t="s">
        <v>390</v>
      </c>
      <c r="Y63" s="32" t="s">
        <v>390</v>
      </c>
      <c r="Z63" s="32" t="s">
        <v>390</v>
      </c>
      <c r="AA63" s="27"/>
      <c r="AB63" s="27"/>
      <c r="AC63" s="27"/>
      <c r="AD63" s="27"/>
      <c r="AE63" s="27"/>
      <c r="AF63" s="32"/>
      <c r="AG63" s="32"/>
      <c r="AH63" s="32"/>
      <c r="AI63" s="32"/>
      <c r="AJ63" s="28"/>
      <c r="AK63" s="28"/>
      <c r="AL63" s="28"/>
      <c r="AM63" s="28"/>
      <c r="AN63" s="7" t="s">
        <v>838</v>
      </c>
    </row>
    <row r="64" spans="1:51" x14ac:dyDescent="0.25">
      <c r="AN64" s="305"/>
      <c r="AO64" s="305"/>
      <c r="AP64" s="305"/>
    </row>
  </sheetData>
  <autoFilter ref="A1:AN61">
    <sortState ref="A2:AO63">
      <sortCondition ref="A1:A61"/>
    </sortState>
  </autoFilter>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zoomScaleNormal="100" workbookViewId="0">
      <pane xSplit="1" ySplit="1" topLeftCell="B2" activePane="bottomRight" state="frozen"/>
      <selection pane="topRight" activeCell="B1" sqref="B1"/>
      <selection pane="bottomLeft" activeCell="A2" sqref="A2"/>
      <selection pane="bottomRight" activeCell="J38" sqref="J38"/>
    </sheetView>
  </sheetViews>
  <sheetFormatPr defaultColWidth="9.140625" defaultRowHeight="14.45" customHeight="1" x14ac:dyDescent="0.2"/>
  <cols>
    <col min="1" max="1" width="10.28515625" style="362" customWidth="1"/>
    <col min="2" max="5" width="11.7109375" style="362" customWidth="1"/>
    <col min="6" max="8" width="10.28515625" style="362" customWidth="1"/>
    <col min="9" max="9" width="12.28515625" style="362" customWidth="1"/>
    <col min="10" max="11" width="11.85546875" style="362" customWidth="1"/>
    <col min="12" max="12" width="10.28515625" style="362" customWidth="1"/>
    <col min="13" max="15" width="10.28515625" style="326" customWidth="1"/>
    <col min="16" max="16384" width="9.140625" style="326"/>
  </cols>
  <sheetData>
    <row r="1" spans="1:15" s="406" customFormat="1" ht="14.45" customHeight="1" x14ac:dyDescent="0.25">
      <c r="A1" s="327" t="s">
        <v>60</v>
      </c>
      <c r="B1" s="327" t="s">
        <v>881</v>
      </c>
      <c r="C1" s="327" t="s">
        <v>880</v>
      </c>
      <c r="D1" s="327" t="s">
        <v>879</v>
      </c>
      <c r="E1" s="327" t="s">
        <v>878</v>
      </c>
      <c r="F1" s="327" t="s">
        <v>877</v>
      </c>
      <c r="G1" s="327" t="s">
        <v>876</v>
      </c>
      <c r="H1" s="360" t="s">
        <v>875</v>
      </c>
      <c r="I1" s="361" t="s">
        <v>895</v>
      </c>
      <c r="J1" s="361" t="s">
        <v>20</v>
      </c>
      <c r="K1" s="360" t="s">
        <v>882</v>
      </c>
      <c r="L1" s="360" t="s">
        <v>908</v>
      </c>
      <c r="M1" s="406" t="s">
        <v>910</v>
      </c>
      <c r="N1" s="407" t="s">
        <v>516</v>
      </c>
      <c r="O1" s="407" t="s">
        <v>533</v>
      </c>
    </row>
    <row r="2" spans="1:15" ht="14.45" customHeight="1" x14ac:dyDescent="0.2">
      <c r="A2" s="362">
        <v>1</v>
      </c>
      <c r="C2" s="363"/>
      <c r="D2" s="364">
        <v>41820</v>
      </c>
      <c r="E2" s="363"/>
      <c r="F2" s="363"/>
      <c r="G2" s="363"/>
      <c r="H2" s="363"/>
      <c r="N2" s="408"/>
      <c r="O2" s="408"/>
    </row>
    <row r="3" spans="1:15" ht="14.45" customHeight="1" x14ac:dyDescent="0.2">
      <c r="A3" s="362">
        <v>3</v>
      </c>
      <c r="C3" s="365">
        <v>41884</v>
      </c>
      <c r="N3" s="408"/>
      <c r="O3" s="408"/>
    </row>
    <row r="4" spans="1:15" ht="14.45" customHeight="1" x14ac:dyDescent="0.2">
      <c r="A4" s="409">
        <v>4</v>
      </c>
      <c r="C4" s="365"/>
      <c r="N4" s="410">
        <v>41885</v>
      </c>
      <c r="O4" s="411" t="s">
        <v>859</v>
      </c>
    </row>
    <row r="5" spans="1:15" ht="14.45" customHeight="1" x14ac:dyDescent="0.2">
      <c r="A5" s="362">
        <v>5</v>
      </c>
      <c r="C5" s="364">
        <v>42185</v>
      </c>
      <c r="D5" s="364">
        <v>41907</v>
      </c>
      <c r="E5" s="363"/>
      <c r="F5" s="363"/>
      <c r="G5" s="363"/>
      <c r="H5" s="363"/>
      <c r="N5" s="412"/>
      <c r="O5" s="411"/>
    </row>
    <row r="6" spans="1:15" ht="14.45" customHeight="1" x14ac:dyDescent="0.2">
      <c r="A6" s="409">
        <v>6</v>
      </c>
      <c r="C6" s="364"/>
      <c r="D6" s="364"/>
      <c r="E6" s="363"/>
      <c r="F6" s="363"/>
      <c r="G6" s="363"/>
      <c r="H6" s="363"/>
      <c r="N6" s="410">
        <v>41878</v>
      </c>
      <c r="O6" s="411" t="s">
        <v>859</v>
      </c>
    </row>
    <row r="7" spans="1:15" ht="14.45" customHeight="1" x14ac:dyDescent="0.2">
      <c r="A7" s="363">
        <v>7</v>
      </c>
      <c r="B7" s="366">
        <v>41541</v>
      </c>
      <c r="C7" s="366"/>
      <c r="D7" s="366">
        <v>41541</v>
      </c>
      <c r="E7" s="366">
        <v>41541</v>
      </c>
      <c r="F7" s="366">
        <v>41587</v>
      </c>
      <c r="G7" s="366"/>
      <c r="N7" s="410">
        <v>41541</v>
      </c>
      <c r="O7" s="411" t="s">
        <v>859</v>
      </c>
    </row>
    <row r="8" spans="1:15" ht="14.45" customHeight="1" x14ac:dyDescent="0.2">
      <c r="A8" s="363">
        <v>8</v>
      </c>
      <c r="B8" s="367">
        <v>41509</v>
      </c>
      <c r="C8" s="367"/>
      <c r="D8" s="367">
        <v>41563</v>
      </c>
      <c r="E8" s="367"/>
      <c r="F8" s="363"/>
      <c r="G8" s="367">
        <v>41572</v>
      </c>
      <c r="H8" s="362" t="s">
        <v>873</v>
      </c>
      <c r="N8" s="410">
        <v>41509</v>
      </c>
      <c r="O8" s="411" t="s">
        <v>859</v>
      </c>
    </row>
    <row r="9" spans="1:15" ht="14.45" customHeight="1" x14ac:dyDescent="0.2">
      <c r="A9" s="362">
        <v>9</v>
      </c>
      <c r="C9" s="363"/>
      <c r="D9" s="364">
        <v>41919</v>
      </c>
      <c r="E9" s="363"/>
      <c r="F9" s="363"/>
      <c r="G9" s="363"/>
      <c r="H9" s="363"/>
      <c r="O9" s="411" t="s">
        <v>857</v>
      </c>
    </row>
    <row r="10" spans="1:15" ht="14.45" customHeight="1" x14ac:dyDescent="0.2">
      <c r="A10" s="368">
        <v>10</v>
      </c>
      <c r="B10" s="369">
        <v>41423</v>
      </c>
      <c r="C10" s="366"/>
      <c r="D10" s="366">
        <v>41522</v>
      </c>
      <c r="E10" s="366"/>
      <c r="F10" s="366">
        <v>41614</v>
      </c>
      <c r="G10" s="366">
        <v>41613</v>
      </c>
      <c r="H10" s="362" t="s">
        <v>874</v>
      </c>
    </row>
    <row r="11" spans="1:15" ht="14.45" customHeight="1" x14ac:dyDescent="0.2">
      <c r="A11" s="362">
        <v>11</v>
      </c>
      <c r="C11" s="365" t="s">
        <v>906</v>
      </c>
      <c r="L11" s="362" t="s">
        <v>909</v>
      </c>
      <c r="N11" s="410">
        <v>41887</v>
      </c>
      <c r="O11" s="411" t="s">
        <v>859</v>
      </c>
    </row>
    <row r="12" spans="1:15" ht="14.45" customHeight="1" x14ac:dyDescent="0.2">
      <c r="A12" s="362">
        <v>12</v>
      </c>
      <c r="C12" s="365">
        <v>41894</v>
      </c>
      <c r="N12" s="412">
        <v>42195</v>
      </c>
      <c r="O12" s="411" t="s">
        <v>859</v>
      </c>
    </row>
    <row r="13" spans="1:15" ht="14.45" customHeight="1" x14ac:dyDescent="0.2">
      <c r="A13" s="362">
        <v>13</v>
      </c>
      <c r="C13" s="363" t="s">
        <v>974</v>
      </c>
      <c r="D13" s="364">
        <v>41865</v>
      </c>
      <c r="E13" s="364">
        <v>42017</v>
      </c>
      <c r="F13" s="363"/>
      <c r="G13" s="363"/>
      <c r="H13" s="363"/>
      <c r="N13" s="408"/>
      <c r="O13" s="411" t="s">
        <v>857</v>
      </c>
    </row>
    <row r="14" spans="1:15" ht="14.45" customHeight="1" x14ac:dyDescent="0.2">
      <c r="A14" s="409">
        <v>15</v>
      </c>
      <c r="C14" s="363"/>
      <c r="D14" s="364"/>
      <c r="E14" s="364"/>
      <c r="F14" s="363"/>
      <c r="G14" s="363"/>
      <c r="H14" s="363"/>
      <c r="N14" s="410">
        <v>41922</v>
      </c>
      <c r="O14" s="411" t="s">
        <v>859</v>
      </c>
    </row>
    <row r="15" spans="1:15" ht="14.45" customHeight="1" x14ac:dyDescent="0.2">
      <c r="A15" s="362">
        <v>16</v>
      </c>
      <c r="C15" s="365">
        <v>41886</v>
      </c>
      <c r="N15" s="412">
        <v>42214</v>
      </c>
      <c r="O15" s="411" t="s">
        <v>859</v>
      </c>
    </row>
    <row r="16" spans="1:15" ht="14.45" customHeight="1" x14ac:dyDescent="0.2">
      <c r="A16" s="409">
        <v>17</v>
      </c>
      <c r="C16" s="365"/>
      <c r="N16" s="410">
        <v>41892</v>
      </c>
      <c r="O16" s="411" t="s">
        <v>859</v>
      </c>
    </row>
    <row r="17" spans="1:15" ht="14.45" customHeight="1" x14ac:dyDescent="0.2">
      <c r="A17" s="409">
        <v>18</v>
      </c>
      <c r="C17" s="365"/>
      <c r="N17" s="410">
        <v>41893</v>
      </c>
      <c r="O17" s="411" t="s">
        <v>859</v>
      </c>
    </row>
    <row r="18" spans="1:15" ht="14.45" customHeight="1" x14ac:dyDescent="0.2">
      <c r="A18" s="363">
        <v>19</v>
      </c>
      <c r="B18" s="366">
        <v>41512</v>
      </c>
      <c r="C18" s="366"/>
      <c r="D18" s="366">
        <v>41536</v>
      </c>
      <c r="E18" s="366"/>
      <c r="F18" s="366">
        <v>41564</v>
      </c>
      <c r="G18" s="366">
        <v>41596</v>
      </c>
      <c r="H18" s="362" t="s">
        <v>874</v>
      </c>
      <c r="K18" s="365">
        <v>42158</v>
      </c>
      <c r="M18" s="371">
        <v>42098</v>
      </c>
      <c r="N18" s="410">
        <v>41512</v>
      </c>
      <c r="O18" s="411" t="s">
        <v>859</v>
      </c>
    </row>
    <row r="19" spans="1:15" ht="14.45" customHeight="1" x14ac:dyDescent="0.2">
      <c r="A19" s="362">
        <v>21</v>
      </c>
      <c r="C19" s="365">
        <v>42200</v>
      </c>
      <c r="J19" s="362" t="s">
        <v>904</v>
      </c>
      <c r="N19" s="410">
        <v>41844</v>
      </c>
      <c r="O19" s="411" t="s">
        <v>859</v>
      </c>
    </row>
    <row r="20" spans="1:15" ht="14.45" customHeight="1" x14ac:dyDescent="0.2">
      <c r="A20" s="362">
        <v>22</v>
      </c>
      <c r="K20" s="405">
        <v>42160</v>
      </c>
      <c r="N20" s="410">
        <v>41887</v>
      </c>
      <c r="O20" s="411" t="s">
        <v>859</v>
      </c>
    </row>
    <row r="21" spans="1:15" ht="14.45" customHeight="1" x14ac:dyDescent="0.2">
      <c r="A21" s="362">
        <v>23</v>
      </c>
      <c r="C21" s="365">
        <v>42208</v>
      </c>
      <c r="J21" s="365">
        <v>41942</v>
      </c>
      <c r="N21" s="410"/>
      <c r="O21" s="411"/>
    </row>
    <row r="22" spans="1:15" ht="14.45" customHeight="1" x14ac:dyDescent="0.2">
      <c r="A22" s="362">
        <v>24</v>
      </c>
      <c r="C22" s="365">
        <v>41878</v>
      </c>
      <c r="N22" s="412">
        <v>42205</v>
      </c>
      <c r="O22" s="411" t="s">
        <v>859</v>
      </c>
    </row>
    <row r="23" spans="1:15" ht="14.45" customHeight="1" x14ac:dyDescent="0.2">
      <c r="A23" s="362">
        <v>25</v>
      </c>
      <c r="J23" s="362" t="s">
        <v>884</v>
      </c>
      <c r="K23" s="365">
        <v>42151</v>
      </c>
    </row>
    <row r="24" spans="1:15" ht="14.45" customHeight="1" x14ac:dyDescent="0.2">
      <c r="A24" s="363">
        <v>26</v>
      </c>
      <c r="B24" s="366">
        <v>41516</v>
      </c>
      <c r="C24" s="366"/>
      <c r="D24" s="366" t="s">
        <v>893</v>
      </c>
      <c r="E24" s="366"/>
      <c r="F24" s="366">
        <v>41589</v>
      </c>
      <c r="G24" s="366">
        <v>41572</v>
      </c>
      <c r="H24" s="362" t="s">
        <v>872</v>
      </c>
      <c r="N24" s="410">
        <v>41516</v>
      </c>
      <c r="O24" s="411" t="s">
        <v>859</v>
      </c>
    </row>
    <row r="25" spans="1:15" ht="14.45" customHeight="1" x14ac:dyDescent="0.2">
      <c r="A25" s="362">
        <v>27</v>
      </c>
      <c r="C25" s="365">
        <v>41904</v>
      </c>
      <c r="N25" s="410">
        <v>42202</v>
      </c>
      <c r="O25" s="411" t="s">
        <v>859</v>
      </c>
    </row>
    <row r="26" spans="1:15" ht="14.45" customHeight="1" x14ac:dyDescent="0.2">
      <c r="A26" s="362">
        <v>28</v>
      </c>
      <c r="E26" s="364">
        <v>42017</v>
      </c>
      <c r="K26" s="365">
        <v>42156</v>
      </c>
      <c r="N26" s="410">
        <v>41894</v>
      </c>
      <c r="O26" s="411" t="s">
        <v>859</v>
      </c>
    </row>
    <row r="27" spans="1:15" ht="14.45" customHeight="1" x14ac:dyDescent="0.2">
      <c r="A27" s="362">
        <v>29</v>
      </c>
      <c r="G27" s="365">
        <v>42158</v>
      </c>
      <c r="H27" s="362" t="s">
        <v>874</v>
      </c>
      <c r="N27" s="410">
        <v>41871</v>
      </c>
      <c r="O27" s="411" t="s">
        <v>859</v>
      </c>
    </row>
    <row r="28" spans="1:15" ht="14.45" customHeight="1" x14ac:dyDescent="0.2">
      <c r="A28" s="363">
        <v>30</v>
      </c>
      <c r="B28" s="366">
        <v>41527</v>
      </c>
      <c r="C28" s="366"/>
      <c r="D28" s="366">
        <v>41526</v>
      </c>
      <c r="E28" s="366"/>
      <c r="F28" s="366" t="s">
        <v>305</v>
      </c>
      <c r="G28" s="366">
        <v>41577</v>
      </c>
      <c r="H28" s="362" t="s">
        <v>874</v>
      </c>
      <c r="N28" s="410">
        <v>41527</v>
      </c>
      <c r="O28" s="411" t="s">
        <v>859</v>
      </c>
    </row>
    <row r="29" spans="1:15" ht="14.45" customHeight="1" x14ac:dyDescent="0.2">
      <c r="A29" s="409">
        <v>34</v>
      </c>
      <c r="B29" s="366"/>
      <c r="C29" s="366"/>
      <c r="D29" s="366"/>
      <c r="E29" s="366"/>
      <c r="F29" s="366"/>
      <c r="G29" s="366"/>
      <c r="N29" s="410">
        <v>41963</v>
      </c>
      <c r="O29" s="411" t="s">
        <v>859</v>
      </c>
    </row>
    <row r="30" spans="1:15" ht="14.45" customHeight="1" x14ac:dyDescent="0.2">
      <c r="A30" s="409">
        <v>35</v>
      </c>
      <c r="B30" s="366"/>
      <c r="C30" s="366"/>
      <c r="D30" s="366"/>
      <c r="E30" s="366"/>
      <c r="F30" s="366"/>
      <c r="G30" s="366"/>
      <c r="N30" s="410">
        <v>41965</v>
      </c>
      <c r="O30" s="411" t="s">
        <v>859</v>
      </c>
    </row>
    <row r="31" spans="1:15" ht="14.45" customHeight="1" x14ac:dyDescent="0.2">
      <c r="A31" s="363">
        <v>37</v>
      </c>
      <c r="B31" s="366">
        <v>41515</v>
      </c>
      <c r="C31" s="366"/>
      <c r="D31" s="366">
        <v>41683</v>
      </c>
      <c r="E31" s="366">
        <v>41584</v>
      </c>
      <c r="F31" s="366">
        <v>41694</v>
      </c>
      <c r="G31" s="366"/>
      <c r="N31" s="410">
        <v>41515</v>
      </c>
      <c r="O31" s="411" t="s">
        <v>859</v>
      </c>
    </row>
    <row r="32" spans="1:15" ht="14.45" customHeight="1" x14ac:dyDescent="0.2">
      <c r="A32" s="363">
        <v>39</v>
      </c>
      <c r="B32" s="366">
        <v>41520</v>
      </c>
      <c r="C32" s="363"/>
      <c r="D32" s="363"/>
      <c r="E32" s="366"/>
      <c r="F32" s="363"/>
      <c r="G32" s="366">
        <v>41572</v>
      </c>
      <c r="H32" s="362" t="s">
        <v>872</v>
      </c>
      <c r="N32" s="410">
        <v>41520</v>
      </c>
      <c r="O32" s="411" t="s">
        <v>859</v>
      </c>
    </row>
    <row r="33" spans="1:15" ht="14.45" customHeight="1" x14ac:dyDescent="0.2">
      <c r="A33" s="363">
        <v>40</v>
      </c>
      <c r="B33" s="366">
        <v>41530</v>
      </c>
      <c r="C33" s="366"/>
      <c r="D33" s="366">
        <v>41530</v>
      </c>
      <c r="E33" s="366"/>
      <c r="F33" s="366">
        <v>41600</v>
      </c>
      <c r="G33" s="366">
        <v>41597</v>
      </c>
      <c r="H33" s="362" t="s">
        <v>874</v>
      </c>
      <c r="N33" s="410">
        <v>41530</v>
      </c>
      <c r="O33" s="411" t="s">
        <v>859</v>
      </c>
    </row>
    <row r="34" spans="1:15" ht="14.45" customHeight="1" x14ac:dyDescent="0.2">
      <c r="A34" s="362">
        <v>41</v>
      </c>
      <c r="E34" s="365">
        <v>42018</v>
      </c>
    </row>
    <row r="35" spans="1:15" ht="14.45" customHeight="1" x14ac:dyDescent="0.2">
      <c r="A35" s="409">
        <v>42</v>
      </c>
      <c r="E35" s="365"/>
      <c r="N35" s="410">
        <v>41941</v>
      </c>
      <c r="O35" s="411" t="s">
        <v>859</v>
      </c>
    </row>
    <row r="36" spans="1:15" ht="14.45" customHeight="1" x14ac:dyDescent="0.2">
      <c r="A36" s="409">
        <v>43</v>
      </c>
      <c r="E36" s="365"/>
      <c r="N36" s="410">
        <v>41940</v>
      </c>
      <c r="O36" s="411" t="s">
        <v>699</v>
      </c>
    </row>
    <row r="37" spans="1:15" ht="14.45" customHeight="1" x14ac:dyDescent="0.2">
      <c r="A37" s="362">
        <v>44</v>
      </c>
      <c r="E37" s="365">
        <v>42018</v>
      </c>
      <c r="N37" s="410">
        <v>41962</v>
      </c>
      <c r="O37" s="411" t="s">
        <v>699</v>
      </c>
    </row>
    <row r="38" spans="1:15" ht="14.45" customHeight="1" x14ac:dyDescent="0.2">
      <c r="A38" s="409">
        <v>45</v>
      </c>
      <c r="E38" s="365"/>
      <c r="N38" s="410">
        <v>41963</v>
      </c>
      <c r="O38" s="411" t="s">
        <v>859</v>
      </c>
    </row>
    <row r="39" spans="1:15" ht="14.45" customHeight="1" x14ac:dyDescent="0.2">
      <c r="A39" s="409">
        <v>46</v>
      </c>
      <c r="E39" s="365"/>
      <c r="N39" s="410">
        <v>41940</v>
      </c>
      <c r="O39" s="411" t="s">
        <v>859</v>
      </c>
    </row>
    <row r="40" spans="1:15" ht="14.45" customHeight="1" x14ac:dyDescent="0.2">
      <c r="A40" s="409">
        <v>47</v>
      </c>
      <c r="E40" s="365"/>
      <c r="N40" s="410">
        <v>41942</v>
      </c>
      <c r="O40" s="411" t="s">
        <v>859</v>
      </c>
    </row>
    <row r="41" spans="1:15" ht="14.45" customHeight="1" x14ac:dyDescent="0.2">
      <c r="A41" s="409">
        <v>48</v>
      </c>
      <c r="E41" s="365"/>
      <c r="N41" s="410">
        <v>41941</v>
      </c>
      <c r="O41" s="411" t="s">
        <v>859</v>
      </c>
    </row>
    <row r="42" spans="1:15" ht="14.45" customHeight="1" x14ac:dyDescent="0.2">
      <c r="A42" s="362">
        <v>50</v>
      </c>
      <c r="C42" s="363"/>
      <c r="D42" s="364">
        <v>41913</v>
      </c>
      <c r="E42" s="364">
        <v>42017</v>
      </c>
      <c r="F42" s="363"/>
      <c r="G42" s="363"/>
      <c r="H42" s="363"/>
      <c r="N42" s="410">
        <v>42202</v>
      </c>
      <c r="O42" s="411" t="s">
        <v>859</v>
      </c>
    </row>
    <row r="43" spans="1:15" ht="14.45" customHeight="1" x14ac:dyDescent="0.2">
      <c r="A43" s="363">
        <v>51</v>
      </c>
      <c r="B43" s="366">
        <v>41513</v>
      </c>
      <c r="C43" s="366"/>
      <c r="D43" s="366" t="s">
        <v>894</v>
      </c>
      <c r="E43" s="366"/>
      <c r="F43" s="366">
        <v>41724</v>
      </c>
      <c r="G43" s="366">
        <v>41576</v>
      </c>
      <c r="H43" s="362" t="s">
        <v>872</v>
      </c>
      <c r="N43" s="410">
        <v>41513</v>
      </c>
      <c r="O43" s="411" t="s">
        <v>859</v>
      </c>
    </row>
    <row r="44" spans="1:15" ht="14.45" customHeight="1" x14ac:dyDescent="0.2">
      <c r="A44" s="362">
        <v>52</v>
      </c>
      <c r="K44" s="365">
        <v>42150</v>
      </c>
      <c r="N44" s="410">
        <v>41878</v>
      </c>
      <c r="O44" s="411" t="s">
        <v>859</v>
      </c>
    </row>
    <row r="45" spans="1:15" ht="14.45" customHeight="1" x14ac:dyDescent="0.2">
      <c r="A45" s="362">
        <v>53</v>
      </c>
      <c r="K45" s="365">
        <v>42157</v>
      </c>
    </row>
    <row r="46" spans="1:15" ht="14.45" customHeight="1" x14ac:dyDescent="0.2">
      <c r="A46" s="362">
        <v>54</v>
      </c>
      <c r="C46" s="362" t="s">
        <v>907</v>
      </c>
      <c r="I46" s="365">
        <v>41989</v>
      </c>
      <c r="J46" s="365" t="s">
        <v>885</v>
      </c>
    </row>
    <row r="47" spans="1:15" ht="14.45" customHeight="1" x14ac:dyDescent="0.2">
      <c r="A47" s="362">
        <v>56</v>
      </c>
      <c r="C47" s="363"/>
      <c r="D47" s="364">
        <v>41851</v>
      </c>
      <c r="E47" s="363"/>
      <c r="F47" s="363"/>
      <c r="G47" s="363"/>
      <c r="H47" s="363"/>
      <c r="N47" s="413">
        <v>42207</v>
      </c>
      <c r="O47" s="411" t="s">
        <v>859</v>
      </c>
    </row>
    <row r="48" spans="1:15" ht="14.45" customHeight="1" x14ac:dyDescent="0.2">
      <c r="A48" s="362">
        <v>58</v>
      </c>
      <c r="K48" s="365">
        <v>42138</v>
      </c>
      <c r="N48" s="410">
        <v>41876</v>
      </c>
      <c r="O48" s="411" t="s">
        <v>859</v>
      </c>
    </row>
    <row r="49" spans="1:15" ht="14.45" customHeight="1" x14ac:dyDescent="0.2">
      <c r="A49" s="370">
        <v>59</v>
      </c>
      <c r="B49" s="363"/>
      <c r="C49" s="363"/>
      <c r="D49" s="363"/>
      <c r="E49" s="363" t="s">
        <v>304</v>
      </c>
      <c r="F49" s="363"/>
      <c r="G49" s="363"/>
      <c r="N49" s="410">
        <v>41894</v>
      </c>
      <c r="O49" s="411" t="s">
        <v>859</v>
      </c>
    </row>
    <row r="50" spans="1:15" ht="14.45" customHeight="1" x14ac:dyDescent="0.2">
      <c r="A50" s="362">
        <v>60</v>
      </c>
      <c r="C50" s="365">
        <v>41891</v>
      </c>
    </row>
    <row r="51" spans="1:15" ht="14.45" customHeight="1" x14ac:dyDescent="0.2">
      <c r="A51" s="362">
        <v>61</v>
      </c>
      <c r="C51" s="362" t="s">
        <v>1112</v>
      </c>
      <c r="F51" s="365">
        <v>42375</v>
      </c>
      <c r="K51" s="365">
        <v>42152</v>
      </c>
      <c r="N51" s="411"/>
      <c r="O51" s="411"/>
    </row>
    <row r="52" spans="1:15" ht="14.45" customHeight="1" x14ac:dyDescent="0.2">
      <c r="N52" s="410"/>
      <c r="O52" s="411"/>
    </row>
    <row r="53" spans="1:15" ht="14.45" customHeight="1" x14ac:dyDescent="0.2">
      <c r="N53" s="410"/>
      <c r="O53" s="411"/>
    </row>
    <row r="55" spans="1:15" ht="14.45" customHeight="1" x14ac:dyDescent="0.2">
      <c r="N55" s="411"/>
      <c r="O55" s="411"/>
    </row>
    <row r="58" spans="1:15" ht="14.45" customHeight="1" x14ac:dyDescent="0.2">
      <c r="N58" s="412"/>
      <c r="O58" s="411"/>
    </row>
  </sheetData>
  <autoFilter ref="A1:Q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zoomScale="85" zoomScaleNormal="85" workbookViewId="0">
      <pane xSplit="1" ySplit="1" topLeftCell="B2" activePane="bottomRight" state="frozen"/>
      <selection pane="topRight" activeCell="C1" sqref="C1"/>
      <selection pane="bottomLeft" activeCell="A2" sqref="A2"/>
      <selection pane="bottomRight" activeCell="C61" sqref="A1:C61"/>
    </sheetView>
  </sheetViews>
  <sheetFormatPr defaultColWidth="9.140625" defaultRowHeight="16.5" customHeight="1" x14ac:dyDescent="0.25"/>
  <cols>
    <col min="1" max="1" width="11" style="13" customWidth="1"/>
    <col min="2" max="2" width="19.7109375" style="337" customWidth="1"/>
    <col min="3" max="3" width="14" style="337" customWidth="1"/>
    <col min="4" max="4" width="10" style="13" customWidth="1"/>
    <col min="5" max="16384" width="9.140625" style="13"/>
  </cols>
  <sheetData>
    <row r="1" spans="1:4" s="336" customFormat="1" ht="51" customHeight="1" x14ac:dyDescent="0.25">
      <c r="A1" s="338" t="s">
        <v>5</v>
      </c>
      <c r="B1" s="339" t="s">
        <v>516</v>
      </c>
      <c r="C1" s="339" t="s">
        <v>533</v>
      </c>
      <c r="D1" s="372" t="s">
        <v>13</v>
      </c>
    </row>
    <row r="2" spans="1:4" ht="16.5" customHeight="1" x14ac:dyDescent="0.25">
      <c r="A2" s="13">
        <v>1</v>
      </c>
      <c r="B2" s="336" t="s">
        <v>517</v>
      </c>
      <c r="C2" s="336"/>
    </row>
    <row r="3" spans="1:4" ht="16.5" hidden="1" customHeight="1" x14ac:dyDescent="0.25">
      <c r="A3" s="13">
        <v>2</v>
      </c>
      <c r="B3" s="336"/>
      <c r="C3" s="336"/>
    </row>
    <row r="4" spans="1:4" ht="16.5" customHeight="1" x14ac:dyDescent="0.25">
      <c r="A4" s="13">
        <v>3</v>
      </c>
      <c r="B4" s="340" t="s">
        <v>517</v>
      </c>
      <c r="C4" s="341" t="s">
        <v>859</v>
      </c>
    </row>
    <row r="5" spans="1:4" ht="16.5" customHeight="1" x14ac:dyDescent="0.25">
      <c r="A5" s="13">
        <v>4</v>
      </c>
      <c r="B5" s="342">
        <v>41885</v>
      </c>
      <c r="C5" s="341" t="s">
        <v>859</v>
      </c>
    </row>
    <row r="6" spans="1:4" ht="16.5" customHeight="1" x14ac:dyDescent="0.25">
      <c r="A6" s="13">
        <v>5</v>
      </c>
      <c r="B6" s="341" t="s">
        <v>856</v>
      </c>
      <c r="C6" s="341"/>
    </row>
    <row r="7" spans="1:4" ht="16.5" customHeight="1" x14ac:dyDescent="0.25">
      <c r="A7" s="13">
        <v>6</v>
      </c>
      <c r="B7" s="342">
        <v>41878</v>
      </c>
      <c r="C7" s="341" t="s">
        <v>859</v>
      </c>
    </row>
    <row r="8" spans="1:4" ht="16.5" customHeight="1" x14ac:dyDescent="0.25">
      <c r="A8" s="13">
        <v>7</v>
      </c>
      <c r="B8" s="342">
        <v>41541</v>
      </c>
      <c r="C8" s="341" t="s">
        <v>859</v>
      </c>
      <c r="D8" s="13" t="s">
        <v>911</v>
      </c>
    </row>
    <row r="9" spans="1:4" ht="16.5" customHeight="1" x14ac:dyDescent="0.25">
      <c r="A9" s="13">
        <v>8</v>
      </c>
      <c r="B9" s="342">
        <v>41509</v>
      </c>
      <c r="C9" s="341" t="s">
        <v>859</v>
      </c>
      <c r="D9" s="13" t="s">
        <v>911</v>
      </c>
    </row>
    <row r="10" spans="1:4" ht="16.5" customHeight="1" x14ac:dyDescent="0.25">
      <c r="A10" s="13">
        <v>9</v>
      </c>
      <c r="B10" s="341" t="s">
        <v>857</v>
      </c>
      <c r="C10" s="341"/>
    </row>
    <row r="11" spans="1:4" ht="16.5" customHeight="1" x14ac:dyDescent="0.25">
      <c r="A11" s="13">
        <v>10</v>
      </c>
      <c r="B11" s="336" t="s">
        <v>518</v>
      </c>
      <c r="C11" s="336"/>
      <c r="D11" s="13" t="s">
        <v>911</v>
      </c>
    </row>
    <row r="12" spans="1:4" ht="16.5" customHeight="1" x14ac:dyDescent="0.25">
      <c r="A12" s="13">
        <v>11</v>
      </c>
      <c r="B12" s="342">
        <v>41887</v>
      </c>
      <c r="C12" s="341" t="s">
        <v>859</v>
      </c>
    </row>
    <row r="13" spans="1:4" ht="16.5" customHeight="1" x14ac:dyDescent="0.25">
      <c r="A13" s="13">
        <v>12</v>
      </c>
      <c r="B13" s="340">
        <v>42195</v>
      </c>
      <c r="C13" s="341" t="s">
        <v>859</v>
      </c>
    </row>
    <row r="14" spans="1:4" ht="16.5" customHeight="1" x14ac:dyDescent="0.25">
      <c r="A14" s="13">
        <v>13</v>
      </c>
      <c r="B14" s="341" t="s">
        <v>857</v>
      </c>
      <c r="C14" s="341"/>
    </row>
    <row r="15" spans="1:4" ht="16.5" hidden="1" customHeight="1" x14ac:dyDescent="0.25">
      <c r="A15" s="13">
        <v>14</v>
      </c>
      <c r="B15" s="341"/>
      <c r="C15" s="341"/>
    </row>
    <row r="16" spans="1:4" ht="16.5" customHeight="1" x14ac:dyDescent="0.25">
      <c r="A16" s="13">
        <v>15</v>
      </c>
      <c r="B16" s="342">
        <v>41922</v>
      </c>
      <c r="C16" s="341" t="s">
        <v>859</v>
      </c>
    </row>
    <row r="17" spans="1:9" ht="16.5" customHeight="1" x14ac:dyDescent="0.25">
      <c r="A17" s="13">
        <v>16</v>
      </c>
      <c r="B17" s="340">
        <v>42214</v>
      </c>
      <c r="C17" s="341" t="s">
        <v>859</v>
      </c>
    </row>
    <row r="18" spans="1:9" ht="16.5" customHeight="1" x14ac:dyDescent="0.25">
      <c r="A18" s="13">
        <v>17</v>
      </c>
      <c r="B18" s="342">
        <v>41892</v>
      </c>
      <c r="C18" s="341" t="s">
        <v>859</v>
      </c>
    </row>
    <row r="19" spans="1:9" ht="16.5" customHeight="1" x14ac:dyDescent="0.25">
      <c r="A19" s="13">
        <v>18</v>
      </c>
      <c r="B19" s="342">
        <v>41893</v>
      </c>
      <c r="C19" s="341" t="s">
        <v>859</v>
      </c>
    </row>
    <row r="20" spans="1:9" ht="16.5" customHeight="1" x14ac:dyDescent="0.25">
      <c r="A20" s="13">
        <v>19</v>
      </c>
      <c r="B20" s="342">
        <v>41512</v>
      </c>
      <c r="C20" s="341" t="s">
        <v>859</v>
      </c>
      <c r="D20" s="13" t="s">
        <v>911</v>
      </c>
    </row>
    <row r="21" spans="1:9" ht="16.5" hidden="1" customHeight="1" x14ac:dyDescent="0.25">
      <c r="A21" s="13">
        <v>20</v>
      </c>
      <c r="B21" s="342"/>
      <c r="C21" s="341"/>
    </row>
    <row r="22" spans="1:9" ht="16.5" customHeight="1" x14ac:dyDescent="0.25">
      <c r="A22" s="13">
        <v>21</v>
      </c>
      <c r="B22" s="342">
        <v>41844</v>
      </c>
      <c r="C22" s="341" t="s">
        <v>859</v>
      </c>
    </row>
    <row r="23" spans="1:9" ht="16.5" customHeight="1" x14ac:dyDescent="0.25">
      <c r="A23" s="13">
        <v>22</v>
      </c>
      <c r="B23" s="342">
        <v>41887</v>
      </c>
      <c r="C23" s="341" t="s">
        <v>859</v>
      </c>
    </row>
    <row r="24" spans="1:9" ht="16.5" customHeight="1" x14ac:dyDescent="0.25">
      <c r="A24" s="13">
        <v>23</v>
      </c>
      <c r="B24" s="341" t="s">
        <v>856</v>
      </c>
      <c r="C24" s="341"/>
    </row>
    <row r="25" spans="1:9" ht="16.5" customHeight="1" x14ac:dyDescent="0.25">
      <c r="A25" s="13">
        <v>24</v>
      </c>
      <c r="B25" s="340">
        <v>42205</v>
      </c>
      <c r="C25" s="341" t="s">
        <v>859</v>
      </c>
    </row>
    <row r="26" spans="1:9" ht="16.5" customHeight="1" x14ac:dyDescent="0.25">
      <c r="A26" s="13">
        <v>25</v>
      </c>
      <c r="B26" s="341" t="s">
        <v>518</v>
      </c>
      <c r="C26" s="341"/>
      <c r="H26" s="13">
        <v>9</v>
      </c>
      <c r="I26" s="13" t="s">
        <v>918</v>
      </c>
    </row>
    <row r="27" spans="1:9" ht="16.5" customHeight="1" x14ac:dyDescent="0.25">
      <c r="A27" s="13">
        <v>26</v>
      </c>
      <c r="B27" s="342">
        <v>41516</v>
      </c>
      <c r="C27" s="341" t="s">
        <v>859</v>
      </c>
      <c r="D27" s="13" t="s">
        <v>911</v>
      </c>
    </row>
    <row r="28" spans="1:9" ht="16.5" customHeight="1" x14ac:dyDescent="0.25">
      <c r="A28" s="13">
        <v>27</v>
      </c>
      <c r="B28" s="342">
        <v>42202</v>
      </c>
      <c r="C28" s="341" t="s">
        <v>859</v>
      </c>
      <c r="H28" s="13">
        <v>44</v>
      </c>
      <c r="I28" s="13" t="s">
        <v>924</v>
      </c>
    </row>
    <row r="29" spans="1:9" ht="16.5" customHeight="1" x14ac:dyDescent="0.25">
      <c r="A29" s="13">
        <v>28</v>
      </c>
      <c r="B29" s="342">
        <v>41894</v>
      </c>
      <c r="C29" s="341" t="s">
        <v>859</v>
      </c>
      <c r="D29" s="13" t="s">
        <v>975</v>
      </c>
      <c r="H29" s="13">
        <v>2</v>
      </c>
      <c r="I29" s="13" t="s">
        <v>925</v>
      </c>
    </row>
    <row r="30" spans="1:9" ht="16.5" customHeight="1" x14ac:dyDescent="0.25">
      <c r="A30" s="13">
        <v>29</v>
      </c>
      <c r="B30" s="342">
        <v>41871</v>
      </c>
      <c r="C30" s="341" t="s">
        <v>859</v>
      </c>
      <c r="H30" s="13">
        <v>5</v>
      </c>
      <c r="I30" s="13" t="s">
        <v>926</v>
      </c>
    </row>
    <row r="31" spans="1:9" ht="16.5" customHeight="1" x14ac:dyDescent="0.25">
      <c r="A31" s="13">
        <v>30</v>
      </c>
      <c r="B31" s="342">
        <v>41527</v>
      </c>
      <c r="C31" s="341" t="s">
        <v>859</v>
      </c>
      <c r="D31" s="13" t="s">
        <v>911</v>
      </c>
      <c r="H31" s="13">
        <v>4</v>
      </c>
      <c r="I31" s="13" t="s">
        <v>915</v>
      </c>
    </row>
    <row r="32" spans="1:9" ht="16.5" hidden="1" customHeight="1" x14ac:dyDescent="0.25">
      <c r="A32" s="13">
        <v>31</v>
      </c>
      <c r="B32" s="342"/>
      <c r="C32" s="341"/>
    </row>
    <row r="33" spans="1:9" ht="16.5" hidden="1" customHeight="1" x14ac:dyDescent="0.25">
      <c r="A33" s="13">
        <v>32</v>
      </c>
      <c r="B33" s="342"/>
      <c r="C33" s="341"/>
    </row>
    <row r="34" spans="1:9" ht="16.5" customHeight="1" x14ac:dyDescent="0.25">
      <c r="A34" s="13">
        <v>33</v>
      </c>
      <c r="B34" s="342" t="s">
        <v>899</v>
      </c>
      <c r="C34" s="341" t="s">
        <v>699</v>
      </c>
      <c r="D34" s="13" t="s">
        <v>903</v>
      </c>
      <c r="H34" s="377">
        <v>4</v>
      </c>
      <c r="I34" s="13" t="s">
        <v>916</v>
      </c>
    </row>
    <row r="35" spans="1:9" ht="16.5" customHeight="1" x14ac:dyDescent="0.25">
      <c r="A35" s="13">
        <v>34</v>
      </c>
      <c r="B35" s="342">
        <v>41963</v>
      </c>
      <c r="C35" s="341" t="s">
        <v>859</v>
      </c>
      <c r="H35" s="13">
        <f>H28-SUM(H29:H34)</f>
        <v>29</v>
      </c>
    </row>
    <row r="36" spans="1:9" ht="16.5" customHeight="1" x14ac:dyDescent="0.25">
      <c r="A36" s="13">
        <v>35</v>
      </c>
      <c r="B36" s="342">
        <v>41965</v>
      </c>
      <c r="C36" s="341" t="s">
        <v>859</v>
      </c>
    </row>
    <row r="37" spans="1:9" ht="16.5" hidden="1" customHeight="1" x14ac:dyDescent="0.25">
      <c r="A37" s="13">
        <v>36</v>
      </c>
      <c r="B37" s="342"/>
      <c r="C37" s="341"/>
    </row>
    <row r="38" spans="1:9" ht="16.5" customHeight="1" x14ac:dyDescent="0.25">
      <c r="A38" s="13">
        <v>37</v>
      </c>
      <c r="B38" s="342">
        <v>41515</v>
      </c>
      <c r="C38" s="341" t="s">
        <v>859</v>
      </c>
      <c r="D38" s="13" t="s">
        <v>911</v>
      </c>
      <c r="H38" s="13">
        <f>H35+H26</f>
        <v>38</v>
      </c>
      <c r="I38" s="13" t="s">
        <v>917</v>
      </c>
    </row>
    <row r="39" spans="1:9" ht="15" hidden="1" x14ac:dyDescent="0.25">
      <c r="A39" s="13">
        <v>38</v>
      </c>
      <c r="B39" s="342"/>
      <c r="C39" s="341"/>
    </row>
    <row r="40" spans="1:9" ht="16.5" customHeight="1" x14ac:dyDescent="0.25">
      <c r="A40" s="13">
        <v>39</v>
      </c>
      <c r="B40" s="342">
        <v>41520</v>
      </c>
      <c r="C40" s="341" t="s">
        <v>859</v>
      </c>
      <c r="D40" s="13" t="s">
        <v>911</v>
      </c>
    </row>
    <row r="41" spans="1:9" ht="16.5" customHeight="1" x14ac:dyDescent="0.25">
      <c r="A41" s="13">
        <v>40</v>
      </c>
      <c r="B41" s="342">
        <v>41530</v>
      </c>
      <c r="C41" s="341" t="s">
        <v>859</v>
      </c>
      <c r="D41" s="13" t="s">
        <v>911</v>
      </c>
      <c r="H41" s="13">
        <v>9</v>
      </c>
      <c r="I41" s="13" t="s">
        <v>914</v>
      </c>
    </row>
    <row r="42" spans="1:9" ht="16.5" customHeight="1" x14ac:dyDescent="0.25">
      <c r="A42" s="13">
        <v>41</v>
      </c>
      <c r="B42" s="341" t="s">
        <v>518</v>
      </c>
      <c r="C42" s="341"/>
      <c r="H42" s="13">
        <v>22</v>
      </c>
      <c r="I42" s="13" t="s">
        <v>919</v>
      </c>
    </row>
    <row r="43" spans="1:9" ht="16.5" customHeight="1" x14ac:dyDescent="0.25">
      <c r="A43" s="13">
        <v>42</v>
      </c>
      <c r="B43" s="342">
        <v>41941</v>
      </c>
      <c r="C43" s="341" t="s">
        <v>859</v>
      </c>
      <c r="H43" s="377">
        <v>7</v>
      </c>
      <c r="I43" s="13" t="s">
        <v>920</v>
      </c>
    </row>
    <row r="44" spans="1:9" ht="16.5" customHeight="1" x14ac:dyDescent="0.25">
      <c r="A44" s="13">
        <v>43</v>
      </c>
      <c r="B44" s="342">
        <v>41940</v>
      </c>
      <c r="C44" s="341" t="s">
        <v>699</v>
      </c>
      <c r="H44" s="13">
        <f>SUM(H41:H43)</f>
        <v>38</v>
      </c>
    </row>
    <row r="45" spans="1:9" ht="16.5" customHeight="1" x14ac:dyDescent="0.25">
      <c r="A45" s="13">
        <v>44</v>
      </c>
      <c r="B45" s="342">
        <v>41962</v>
      </c>
      <c r="C45" s="341" t="s">
        <v>699</v>
      </c>
    </row>
    <row r="46" spans="1:9" ht="16.5" customHeight="1" x14ac:dyDescent="0.25">
      <c r="A46" s="13">
        <v>45</v>
      </c>
      <c r="B46" s="342">
        <v>41963</v>
      </c>
      <c r="C46" s="341" t="s">
        <v>859</v>
      </c>
      <c r="H46" s="13">
        <v>26</v>
      </c>
      <c r="I46" s="13" t="s">
        <v>921</v>
      </c>
    </row>
    <row r="47" spans="1:9" ht="16.5" customHeight="1" x14ac:dyDescent="0.25">
      <c r="A47" s="13">
        <v>46</v>
      </c>
      <c r="B47" s="342">
        <v>41940</v>
      </c>
      <c r="C47" s="341" t="s">
        <v>859</v>
      </c>
      <c r="H47" s="377">
        <v>1</v>
      </c>
      <c r="I47" s="13" t="s">
        <v>928</v>
      </c>
    </row>
    <row r="48" spans="1:9" ht="16.5" customHeight="1" x14ac:dyDescent="0.25">
      <c r="A48" s="13">
        <v>47</v>
      </c>
      <c r="B48" s="342">
        <v>41942</v>
      </c>
      <c r="C48" s="341" t="s">
        <v>859</v>
      </c>
      <c r="H48" s="13">
        <f>H46-H47</f>
        <v>25</v>
      </c>
      <c r="I48" s="13" t="s">
        <v>929</v>
      </c>
    </row>
    <row r="49" spans="1:10" ht="16.5" customHeight="1" x14ac:dyDescent="0.25">
      <c r="A49" s="13">
        <v>48</v>
      </c>
      <c r="B49" s="342">
        <v>41941</v>
      </c>
      <c r="C49" s="341" t="s">
        <v>859</v>
      </c>
      <c r="I49" s="13">
        <v>3</v>
      </c>
      <c r="J49" s="13" t="s">
        <v>927</v>
      </c>
    </row>
    <row r="50" spans="1:10" ht="16.5" customHeight="1" x14ac:dyDescent="0.25">
      <c r="A50" s="13">
        <v>49</v>
      </c>
      <c r="B50" s="341" t="s">
        <v>518</v>
      </c>
      <c r="C50" s="341"/>
      <c r="I50" s="13">
        <f>H48-I49</f>
        <v>22</v>
      </c>
      <c r="J50" s="13" t="s">
        <v>923</v>
      </c>
    </row>
    <row r="51" spans="1:10" ht="16.5" customHeight="1" x14ac:dyDescent="0.25">
      <c r="A51" s="13">
        <v>50</v>
      </c>
      <c r="B51" s="342">
        <v>42202</v>
      </c>
      <c r="C51" s="341" t="s">
        <v>859</v>
      </c>
    </row>
    <row r="52" spans="1:10" ht="16.5" customHeight="1" x14ac:dyDescent="0.25">
      <c r="A52" s="13">
        <v>51</v>
      </c>
      <c r="B52" s="342">
        <v>41513</v>
      </c>
      <c r="C52" s="341" t="s">
        <v>859</v>
      </c>
      <c r="D52" s="13" t="s">
        <v>911</v>
      </c>
      <c r="H52" s="13">
        <v>2</v>
      </c>
      <c r="I52" s="13" t="s">
        <v>922</v>
      </c>
    </row>
    <row r="53" spans="1:10" ht="16.5" customHeight="1" x14ac:dyDescent="0.25">
      <c r="A53" s="13">
        <v>52</v>
      </c>
      <c r="B53" s="342">
        <v>41878</v>
      </c>
      <c r="C53" s="341" t="s">
        <v>859</v>
      </c>
    </row>
    <row r="54" spans="1:10" ht="16.5" customHeight="1" x14ac:dyDescent="0.25">
      <c r="A54" s="13">
        <v>53</v>
      </c>
      <c r="B54" s="341" t="s">
        <v>518</v>
      </c>
      <c r="C54" s="341"/>
      <c r="H54" s="13">
        <f>H48+H52</f>
        <v>27</v>
      </c>
      <c r="I54" s="13" t="s">
        <v>930</v>
      </c>
    </row>
    <row r="55" spans="1:10" ht="16.5" customHeight="1" x14ac:dyDescent="0.25">
      <c r="A55" s="13">
        <v>54</v>
      </c>
      <c r="B55" s="342" t="s">
        <v>856</v>
      </c>
      <c r="C55" s="341" t="s">
        <v>859</v>
      </c>
    </row>
    <row r="56" spans="1:10" ht="16.5" hidden="1" customHeight="1" x14ac:dyDescent="0.25">
      <c r="A56" s="13">
        <v>55</v>
      </c>
      <c r="B56" s="342"/>
      <c r="C56" s="341"/>
    </row>
    <row r="57" spans="1:10" ht="16.5" customHeight="1" x14ac:dyDescent="0.25">
      <c r="A57" s="13">
        <v>56</v>
      </c>
      <c r="B57" s="340" t="s">
        <v>898</v>
      </c>
      <c r="C57" s="341" t="s">
        <v>859</v>
      </c>
    </row>
    <row r="58" spans="1:10" ht="16.5" customHeight="1" x14ac:dyDescent="0.25">
      <c r="A58" s="13">
        <v>57</v>
      </c>
      <c r="B58" s="341" t="s">
        <v>858</v>
      </c>
      <c r="C58" s="341" t="s">
        <v>859</v>
      </c>
    </row>
    <row r="59" spans="1:10" ht="16.5" customHeight="1" x14ac:dyDescent="0.25">
      <c r="A59" s="13">
        <v>58</v>
      </c>
      <c r="B59" s="342">
        <v>41876</v>
      </c>
      <c r="C59" s="341" t="s">
        <v>859</v>
      </c>
    </row>
    <row r="60" spans="1:10" ht="16.5" customHeight="1" x14ac:dyDescent="0.25">
      <c r="A60" s="13">
        <v>59</v>
      </c>
      <c r="B60" s="342">
        <v>41894</v>
      </c>
      <c r="C60" s="341" t="s">
        <v>859</v>
      </c>
    </row>
    <row r="61" spans="1:10" ht="16.5" customHeight="1" x14ac:dyDescent="0.25">
      <c r="A61" s="13">
        <v>60</v>
      </c>
      <c r="B61" s="340" t="s">
        <v>517</v>
      </c>
      <c r="C61" s="341" t="s">
        <v>859</v>
      </c>
    </row>
    <row r="62" spans="1:10" ht="16.5" customHeight="1" x14ac:dyDescent="0.25">
      <c r="A62" s="13">
        <v>61</v>
      </c>
      <c r="B62" s="342" t="s">
        <v>856</v>
      </c>
      <c r="C62" s="343"/>
    </row>
    <row r="63" spans="1:10" ht="16.5" customHeight="1" x14ac:dyDescent="0.25">
      <c r="A63" s="13">
        <v>62</v>
      </c>
      <c r="B63" s="344"/>
      <c r="C63" s="343"/>
    </row>
    <row r="64" spans="1:10" ht="16.5" customHeight="1" x14ac:dyDescent="0.25">
      <c r="B64" s="336"/>
    </row>
  </sheetData>
  <autoFilter ref="A1:D64">
    <sortState ref="A2:D64">
      <sortCondition ref="A1:A64"/>
    </sortState>
  </autoFilter>
  <pageMargins left="0.25" right="0.25"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workbookViewId="0">
      <pane xSplit="2" ySplit="1" topLeftCell="C2" activePane="bottomRight" state="frozen"/>
      <selection pane="topRight" activeCell="E1" sqref="E1"/>
      <selection pane="bottomLeft" activeCell="A3" sqref="A3"/>
      <selection pane="bottomRight" activeCell="H53" sqref="H53"/>
    </sheetView>
  </sheetViews>
  <sheetFormatPr defaultColWidth="9.140625" defaultRowHeight="16.5" customHeight="1" x14ac:dyDescent="0.25"/>
  <cols>
    <col min="1" max="1" width="4" style="5" customWidth="1"/>
    <col min="2" max="2" width="10" style="5" customWidth="1"/>
    <col min="3" max="3" width="18" style="5" hidden="1" customWidth="1"/>
    <col min="4" max="6" width="10.7109375" style="5" customWidth="1"/>
    <col min="7" max="7" width="12" style="5" customWidth="1"/>
    <col min="8" max="8" width="9" style="5" customWidth="1"/>
    <col min="9" max="9" width="9.140625" style="5"/>
    <col min="10" max="10" width="6.42578125" style="5" customWidth="1"/>
    <col min="11" max="11" width="8" style="5" customWidth="1"/>
    <col min="12" max="12" width="18.28515625" style="5" customWidth="1"/>
    <col min="13" max="13" width="32.7109375" style="99" customWidth="1"/>
    <col min="14" max="16384" width="9.140625" style="5"/>
  </cols>
  <sheetData>
    <row r="1" spans="1:13" s="15" customFormat="1" ht="40.5" customHeight="1" x14ac:dyDescent="0.25">
      <c r="A1" s="39" t="s">
        <v>60</v>
      </c>
      <c r="B1" s="39" t="s">
        <v>59</v>
      </c>
      <c r="C1" s="35" t="s">
        <v>95</v>
      </c>
      <c r="D1" s="35" t="s">
        <v>121</v>
      </c>
      <c r="E1" s="35" t="s">
        <v>62</v>
      </c>
      <c r="F1" s="35" t="s">
        <v>123</v>
      </c>
      <c r="G1" s="35" t="s">
        <v>63</v>
      </c>
      <c r="H1" s="35" t="s">
        <v>64</v>
      </c>
      <c r="I1" s="35" t="s">
        <v>77</v>
      </c>
      <c r="J1" s="101" t="s">
        <v>11</v>
      </c>
      <c r="K1" s="35" t="s">
        <v>71</v>
      </c>
      <c r="L1" s="35" t="s">
        <v>110</v>
      </c>
      <c r="M1" s="35" t="s">
        <v>13</v>
      </c>
    </row>
    <row r="2" spans="1:13" s="15" customFormat="1" ht="16.5" customHeight="1" x14ac:dyDescent="0.25">
      <c r="A2" s="9">
        <v>1</v>
      </c>
      <c r="B2" s="29">
        <v>41451</v>
      </c>
      <c r="C2" s="97"/>
      <c r="D2" s="9" t="s">
        <v>185</v>
      </c>
      <c r="E2" s="9" t="s">
        <v>245</v>
      </c>
      <c r="F2" s="9" t="s">
        <v>186</v>
      </c>
      <c r="G2" s="9" t="s">
        <v>86</v>
      </c>
      <c r="H2" s="9">
        <v>0</v>
      </c>
      <c r="I2" s="9" t="s">
        <v>246</v>
      </c>
      <c r="J2" s="9" t="s">
        <v>8</v>
      </c>
      <c r="K2" s="9" t="s">
        <v>73</v>
      </c>
      <c r="L2" s="9" t="s">
        <v>111</v>
      </c>
      <c r="M2" s="100"/>
    </row>
    <row r="3" spans="1:13" s="15" customFormat="1" ht="16.5" customHeight="1" x14ac:dyDescent="0.25">
      <c r="A3" s="9">
        <v>4</v>
      </c>
      <c r="B3" s="29">
        <v>41403</v>
      </c>
      <c r="C3" s="97"/>
      <c r="D3" s="9" t="s">
        <v>122</v>
      </c>
      <c r="E3" s="9" t="s">
        <v>74</v>
      </c>
      <c r="F3" s="9" t="s">
        <v>6</v>
      </c>
      <c r="G3" s="9" t="s">
        <v>97</v>
      </c>
      <c r="H3" s="9">
        <v>0</v>
      </c>
      <c r="I3" s="9" t="s">
        <v>70</v>
      </c>
      <c r="J3" s="9" t="s">
        <v>8</v>
      </c>
      <c r="K3" s="9" t="s">
        <v>73</v>
      </c>
      <c r="L3" s="9" t="s">
        <v>112</v>
      </c>
      <c r="M3" s="100" t="s">
        <v>486</v>
      </c>
    </row>
    <row r="4" spans="1:13" s="15" customFormat="1" ht="16.5" customHeight="1" x14ac:dyDescent="0.25">
      <c r="A4" s="9">
        <v>5</v>
      </c>
      <c r="B4" s="29">
        <v>41401</v>
      </c>
      <c r="C4" s="97"/>
      <c r="D4" s="43" t="s">
        <v>192</v>
      </c>
      <c r="E4" s="9" t="s">
        <v>190</v>
      </c>
      <c r="F4" s="9" t="s">
        <v>191</v>
      </c>
      <c r="G4" s="9" t="s">
        <v>102</v>
      </c>
      <c r="H4" s="9" t="s">
        <v>215</v>
      </c>
      <c r="I4" s="9" t="s">
        <v>96</v>
      </c>
      <c r="J4" s="9" t="s">
        <v>8</v>
      </c>
      <c r="K4" s="9" t="s">
        <v>73</v>
      </c>
      <c r="L4" s="9" t="s">
        <v>111</v>
      </c>
      <c r="M4" s="100"/>
    </row>
    <row r="5" spans="1:13" s="15" customFormat="1" ht="16.5" customHeight="1" x14ac:dyDescent="0.25">
      <c r="A5" s="9">
        <v>6</v>
      </c>
      <c r="B5" s="29">
        <v>41367</v>
      </c>
      <c r="C5" s="97"/>
      <c r="D5" s="9" t="s">
        <v>193</v>
      </c>
      <c r="E5" s="9" t="s">
        <v>67</v>
      </c>
      <c r="F5" s="9" t="s">
        <v>6</v>
      </c>
      <c r="G5" s="9" t="s">
        <v>69</v>
      </c>
      <c r="H5" s="9">
        <v>0</v>
      </c>
      <c r="I5" s="9" t="s">
        <v>67</v>
      </c>
      <c r="J5" s="9" t="s">
        <v>8</v>
      </c>
      <c r="K5" s="9" t="s">
        <v>73</v>
      </c>
      <c r="L5" s="9" t="s">
        <v>113</v>
      </c>
      <c r="M5" s="100" t="s">
        <v>485</v>
      </c>
    </row>
    <row r="6" spans="1:13" s="15" customFormat="1" ht="16.5" customHeight="1" x14ac:dyDescent="0.25">
      <c r="A6" s="9">
        <v>9</v>
      </c>
      <c r="B6" s="29">
        <v>41362</v>
      </c>
      <c r="C6" s="97"/>
      <c r="D6" s="9" t="s">
        <v>194</v>
      </c>
      <c r="E6" s="9" t="s">
        <v>74</v>
      </c>
      <c r="F6" s="9" t="s">
        <v>6</v>
      </c>
      <c r="G6" s="9" t="s">
        <v>69</v>
      </c>
      <c r="H6" s="9">
        <v>0</v>
      </c>
      <c r="I6" s="9" t="s">
        <v>84</v>
      </c>
      <c r="J6" s="9" t="s">
        <v>8</v>
      </c>
      <c r="K6" s="9" t="s">
        <v>73</v>
      </c>
      <c r="L6" s="9" t="s">
        <v>113</v>
      </c>
      <c r="M6" s="100" t="s">
        <v>83</v>
      </c>
    </row>
    <row r="7" spans="1:13" s="15" customFormat="1" ht="16.5" customHeight="1" x14ac:dyDescent="0.25">
      <c r="A7" s="9">
        <v>11</v>
      </c>
      <c r="B7" s="29">
        <v>41365</v>
      </c>
      <c r="C7" s="97"/>
      <c r="D7" s="9" t="s">
        <v>195</v>
      </c>
      <c r="E7" s="9" t="s">
        <v>67</v>
      </c>
      <c r="F7" s="9" t="s">
        <v>6</v>
      </c>
      <c r="G7" s="9" t="s">
        <v>68</v>
      </c>
      <c r="H7" s="9">
        <v>0</v>
      </c>
      <c r="I7" s="9" t="s">
        <v>70</v>
      </c>
      <c r="J7" s="9" t="s">
        <v>8</v>
      </c>
      <c r="K7" s="9" t="s">
        <v>73</v>
      </c>
      <c r="L7" s="9" t="s">
        <v>114</v>
      </c>
      <c r="M7" s="131" t="s">
        <v>81</v>
      </c>
    </row>
    <row r="8" spans="1:13" s="15" customFormat="1" ht="16.5" customHeight="1" x14ac:dyDescent="0.25">
      <c r="A8" s="9">
        <v>14</v>
      </c>
      <c r="B8" s="29">
        <v>41372</v>
      </c>
      <c r="C8" s="97"/>
      <c r="D8" s="9" t="s">
        <v>203</v>
      </c>
      <c r="E8" s="9" t="s">
        <v>202</v>
      </c>
      <c r="F8" s="9" t="s">
        <v>6</v>
      </c>
      <c r="G8" s="9" t="s">
        <v>86</v>
      </c>
      <c r="H8" s="9" t="s">
        <v>216</v>
      </c>
      <c r="I8" s="9" t="s">
        <v>300</v>
      </c>
      <c r="J8" s="9" t="s">
        <v>8</v>
      </c>
      <c r="K8" s="9" t="s">
        <v>6</v>
      </c>
      <c r="L8" s="9" t="s">
        <v>115</v>
      </c>
      <c r="M8" s="100"/>
    </row>
    <row r="9" spans="1:13" s="15" customFormat="1" ht="16.5" customHeight="1" x14ac:dyDescent="0.25">
      <c r="A9" s="9">
        <v>22</v>
      </c>
      <c r="B9" s="29">
        <v>41404</v>
      </c>
      <c r="C9" s="97"/>
      <c r="D9" s="9" t="s">
        <v>131</v>
      </c>
      <c r="E9" s="9" t="s">
        <v>67</v>
      </c>
      <c r="F9" s="9" t="s">
        <v>6</v>
      </c>
      <c r="G9" s="9" t="s">
        <v>69</v>
      </c>
      <c r="H9" s="9">
        <v>0</v>
      </c>
      <c r="I9" s="9" t="s">
        <v>66</v>
      </c>
      <c r="J9" s="9" t="s">
        <v>8</v>
      </c>
      <c r="K9" s="9" t="s">
        <v>73</v>
      </c>
      <c r="L9" s="9" t="s">
        <v>111</v>
      </c>
      <c r="M9" s="100"/>
    </row>
    <row r="10" spans="1:13" s="15" customFormat="1" ht="16.5" customHeight="1" x14ac:dyDescent="0.25">
      <c r="A10" s="9">
        <v>23</v>
      </c>
      <c r="B10" s="29">
        <v>41380</v>
      </c>
      <c r="C10" s="97"/>
      <c r="D10" s="9" t="s">
        <v>208</v>
      </c>
      <c r="E10" s="9" t="s">
        <v>67</v>
      </c>
      <c r="F10" s="9" t="s">
        <v>6</v>
      </c>
      <c r="G10" s="9" t="s">
        <v>200</v>
      </c>
      <c r="H10" s="9">
        <v>0</v>
      </c>
      <c r="I10" s="9" t="s">
        <v>93</v>
      </c>
      <c r="J10" s="9" t="s">
        <v>8</v>
      </c>
      <c r="K10" s="9" t="s">
        <v>73</v>
      </c>
      <c r="L10" s="9" t="s">
        <v>120</v>
      </c>
      <c r="M10" s="100"/>
    </row>
    <row r="11" spans="1:13" s="15" customFormat="1" ht="16.5" customHeight="1" x14ac:dyDescent="0.25">
      <c r="A11" s="9">
        <v>24</v>
      </c>
      <c r="B11" s="29">
        <v>41393</v>
      </c>
      <c r="C11" s="97"/>
      <c r="D11" s="9" t="s">
        <v>211</v>
      </c>
      <c r="E11" s="9" t="s">
        <v>67</v>
      </c>
      <c r="F11" s="9" t="s">
        <v>6</v>
      </c>
      <c r="G11" s="9" t="s">
        <v>86</v>
      </c>
      <c r="H11" s="9">
        <v>0</v>
      </c>
      <c r="I11" s="9" t="s">
        <v>100</v>
      </c>
      <c r="J11" s="9" t="s">
        <v>8</v>
      </c>
      <c r="K11" s="9" t="s">
        <v>73</v>
      </c>
      <c r="L11" s="9" t="s">
        <v>113</v>
      </c>
      <c r="M11" s="100" t="s">
        <v>489</v>
      </c>
    </row>
    <row r="12" spans="1:13" s="15" customFormat="1" ht="16.5" customHeight="1" x14ac:dyDescent="0.25">
      <c r="A12" s="9">
        <v>27</v>
      </c>
      <c r="B12" s="29">
        <v>41395</v>
      </c>
      <c r="C12" s="97"/>
      <c r="D12" s="9" t="s">
        <v>140</v>
      </c>
      <c r="E12" s="9" t="s">
        <v>67</v>
      </c>
      <c r="F12" s="9" t="s">
        <v>6</v>
      </c>
      <c r="G12" s="9" t="s">
        <v>86</v>
      </c>
      <c r="H12" s="9">
        <v>0</v>
      </c>
      <c r="I12" s="9" t="s">
        <v>130</v>
      </c>
      <c r="J12" s="9" t="s">
        <v>8</v>
      </c>
      <c r="K12" s="9" t="s">
        <v>73</v>
      </c>
      <c r="L12" s="9" t="s">
        <v>111</v>
      </c>
      <c r="M12" s="100" t="s">
        <v>487</v>
      </c>
    </row>
    <row r="13" spans="1:13" s="15" customFormat="1" ht="16.5" customHeight="1" x14ac:dyDescent="0.25">
      <c r="A13" s="9">
        <v>29</v>
      </c>
      <c r="B13" s="29">
        <v>41348</v>
      </c>
      <c r="C13" s="97"/>
      <c r="D13" s="9" t="s">
        <v>254</v>
      </c>
      <c r="E13" s="9" t="s">
        <v>213</v>
      </c>
      <c r="F13" s="9" t="s">
        <v>214</v>
      </c>
      <c r="G13" s="9" t="s">
        <v>69</v>
      </c>
      <c r="H13" s="9" t="s">
        <v>105</v>
      </c>
      <c r="I13" s="9" t="s">
        <v>75</v>
      </c>
      <c r="J13" s="9" t="s">
        <v>8</v>
      </c>
      <c r="K13" s="9" t="s">
        <v>73</v>
      </c>
      <c r="L13" s="9" t="s">
        <v>113</v>
      </c>
      <c r="M13" s="100" t="s">
        <v>76</v>
      </c>
    </row>
    <row r="14" spans="1:13" s="15" customFormat="1" ht="16.5" customHeight="1" x14ac:dyDescent="0.25">
      <c r="A14" s="9">
        <v>33</v>
      </c>
      <c r="B14" s="29">
        <v>41422</v>
      </c>
      <c r="C14" s="97"/>
      <c r="D14" s="9" t="s">
        <v>247</v>
      </c>
      <c r="E14" s="9" t="s">
        <v>248</v>
      </c>
      <c r="F14" s="9" t="s">
        <v>255</v>
      </c>
      <c r="G14" s="9" t="s">
        <v>102</v>
      </c>
      <c r="H14" s="9">
        <v>0</v>
      </c>
      <c r="I14" s="9" t="s">
        <v>70</v>
      </c>
      <c r="J14" s="9" t="s">
        <v>8</v>
      </c>
      <c r="K14" s="9" t="s">
        <v>73</v>
      </c>
      <c r="L14" s="9" t="s">
        <v>113</v>
      </c>
      <c r="M14" s="100" t="s">
        <v>491</v>
      </c>
    </row>
    <row r="15" spans="1:13" s="15" customFormat="1" ht="16.5" customHeight="1" x14ac:dyDescent="0.25">
      <c r="A15" s="9">
        <v>34</v>
      </c>
      <c r="B15" s="29">
        <v>41424</v>
      </c>
      <c r="C15" s="97"/>
      <c r="D15" s="9" t="s">
        <v>256</v>
      </c>
      <c r="E15" s="9" t="s">
        <v>67</v>
      </c>
      <c r="F15" s="9" t="s">
        <v>6</v>
      </c>
      <c r="G15" s="9" t="s">
        <v>102</v>
      </c>
      <c r="H15" s="9">
        <v>0</v>
      </c>
      <c r="I15" s="9" t="s">
        <v>66</v>
      </c>
      <c r="J15" s="9" t="s">
        <v>8</v>
      </c>
      <c r="K15" s="9" t="s">
        <v>73</v>
      </c>
      <c r="L15" s="9" t="s">
        <v>118</v>
      </c>
      <c r="M15" s="100" t="s">
        <v>492</v>
      </c>
    </row>
    <row r="16" spans="1:13" s="15" customFormat="1" ht="16.5" customHeight="1" x14ac:dyDescent="0.25">
      <c r="A16" s="9">
        <v>35</v>
      </c>
      <c r="B16" s="29">
        <v>41423</v>
      </c>
      <c r="C16" s="97"/>
      <c r="D16" s="9" t="s">
        <v>257</v>
      </c>
      <c r="E16" s="9" t="s">
        <v>260</v>
      </c>
      <c r="F16" s="9" t="s">
        <v>258</v>
      </c>
      <c r="G16" s="9" t="s">
        <v>102</v>
      </c>
      <c r="H16" s="9">
        <v>0</v>
      </c>
      <c r="I16" s="9" t="s">
        <v>246</v>
      </c>
      <c r="J16" s="9" t="s">
        <v>8</v>
      </c>
      <c r="K16" s="9" t="s">
        <v>73</v>
      </c>
      <c r="L16" s="9" t="s">
        <v>119</v>
      </c>
      <c r="M16" s="100" t="s">
        <v>493</v>
      </c>
    </row>
    <row r="17" spans="1:13" s="15" customFormat="1" ht="16.5" customHeight="1" x14ac:dyDescent="0.25">
      <c r="A17" s="9">
        <v>38</v>
      </c>
      <c r="B17" s="29">
        <v>41414</v>
      </c>
      <c r="C17" s="98"/>
      <c r="D17" s="9" t="s">
        <v>135</v>
      </c>
      <c r="E17" s="9" t="s">
        <v>67</v>
      </c>
      <c r="F17" s="9" t="s">
        <v>6</v>
      </c>
      <c r="G17" s="9" t="s">
        <v>102</v>
      </c>
      <c r="H17" s="9">
        <v>0</v>
      </c>
      <c r="I17" s="9" t="s">
        <v>70</v>
      </c>
      <c r="J17" s="24" t="s">
        <v>8</v>
      </c>
      <c r="K17" s="9" t="s">
        <v>8</v>
      </c>
      <c r="L17" s="9" t="s">
        <v>111</v>
      </c>
      <c r="M17" s="100" t="s">
        <v>494</v>
      </c>
    </row>
    <row r="18" spans="1:13" s="15" customFormat="1" ht="16.5" customHeight="1" x14ac:dyDescent="0.25">
      <c r="A18" s="9">
        <v>42</v>
      </c>
      <c r="B18" s="29">
        <v>41428</v>
      </c>
      <c r="C18" s="98"/>
      <c r="D18" s="9" t="s">
        <v>263</v>
      </c>
      <c r="E18" s="9" t="s">
        <v>67</v>
      </c>
      <c r="F18" s="9" t="s">
        <v>6</v>
      </c>
      <c r="G18" s="9" t="s">
        <v>264</v>
      </c>
      <c r="H18" s="9">
        <v>0</v>
      </c>
      <c r="I18" s="9" t="s">
        <v>70</v>
      </c>
      <c r="J18" s="24" t="s">
        <v>8</v>
      </c>
      <c r="K18" s="9" t="s">
        <v>73</v>
      </c>
      <c r="L18" s="9" t="s">
        <v>120</v>
      </c>
      <c r="M18" s="100"/>
    </row>
    <row r="19" spans="1:13" s="15" customFormat="1" ht="16.5" customHeight="1" x14ac:dyDescent="0.25">
      <c r="A19" s="9">
        <v>43</v>
      </c>
      <c r="B19" s="29">
        <v>41444</v>
      </c>
      <c r="C19" s="98"/>
      <c r="D19" s="9" t="s">
        <v>265</v>
      </c>
      <c r="E19" s="9" t="s">
        <v>306</v>
      </c>
      <c r="F19" s="9" t="s">
        <v>284</v>
      </c>
      <c r="G19" s="9" t="s">
        <v>86</v>
      </c>
      <c r="H19" s="9" t="s">
        <v>266</v>
      </c>
      <c r="I19" s="9" t="s">
        <v>70</v>
      </c>
      <c r="J19" s="24" t="s">
        <v>8</v>
      </c>
      <c r="K19" s="9" t="s">
        <v>73</v>
      </c>
      <c r="L19" s="9" t="s">
        <v>111</v>
      </c>
      <c r="M19" s="100" t="s">
        <v>495</v>
      </c>
    </row>
    <row r="20" spans="1:13" s="15" customFormat="1" ht="16.5" customHeight="1" x14ac:dyDescent="0.25">
      <c r="A20" s="9">
        <v>47</v>
      </c>
      <c r="B20" s="29">
        <v>41432</v>
      </c>
      <c r="C20" s="98"/>
      <c r="D20" s="9" t="s">
        <v>276</v>
      </c>
      <c r="E20" s="9" t="s">
        <v>67</v>
      </c>
      <c r="F20" s="9" t="s">
        <v>6</v>
      </c>
      <c r="G20" s="9" t="s">
        <v>102</v>
      </c>
      <c r="H20" s="9">
        <v>0</v>
      </c>
      <c r="I20" s="9" t="s">
        <v>125</v>
      </c>
      <c r="J20" s="24" t="s">
        <v>8</v>
      </c>
      <c r="K20" s="9" t="s">
        <v>73</v>
      </c>
      <c r="L20" s="9" t="s">
        <v>113</v>
      </c>
      <c r="M20" s="100" t="s">
        <v>497</v>
      </c>
    </row>
    <row r="21" spans="1:13" s="15" customFormat="1" ht="16.5" customHeight="1" x14ac:dyDescent="0.25">
      <c r="A21" s="9">
        <v>48</v>
      </c>
      <c r="B21" s="29">
        <v>41430</v>
      </c>
      <c r="C21" s="98"/>
      <c r="D21" s="9" t="s">
        <v>277</v>
      </c>
      <c r="E21" s="9" t="s">
        <v>278</v>
      </c>
      <c r="F21" s="9" t="s">
        <v>279</v>
      </c>
      <c r="G21" s="9" t="s">
        <v>102</v>
      </c>
      <c r="H21" s="9">
        <v>0</v>
      </c>
      <c r="I21" s="9" t="s">
        <v>280</v>
      </c>
      <c r="J21" s="24" t="s">
        <v>8</v>
      </c>
      <c r="K21" s="9" t="s">
        <v>73</v>
      </c>
      <c r="L21" s="9" t="s">
        <v>111</v>
      </c>
      <c r="M21" s="100" t="s">
        <v>498</v>
      </c>
    </row>
    <row r="22" spans="1:13" s="15" customFormat="1" ht="16.5" customHeight="1" x14ac:dyDescent="0.25">
      <c r="A22" s="9">
        <v>49</v>
      </c>
      <c r="B22" s="29">
        <v>41429</v>
      </c>
      <c r="C22" s="98"/>
      <c r="D22" s="9" t="s">
        <v>281</v>
      </c>
      <c r="E22" s="9" t="s">
        <v>283</v>
      </c>
      <c r="F22" s="9" t="s">
        <v>282</v>
      </c>
      <c r="G22" s="9" t="s">
        <v>102</v>
      </c>
      <c r="H22" s="9">
        <v>0</v>
      </c>
      <c r="I22" s="9" t="s">
        <v>246</v>
      </c>
      <c r="J22" s="24" t="s">
        <v>8</v>
      </c>
      <c r="K22" s="9" t="s">
        <v>73</v>
      </c>
      <c r="L22" s="9" t="s">
        <v>111</v>
      </c>
      <c r="M22" s="100" t="s">
        <v>500</v>
      </c>
    </row>
    <row r="23" spans="1:13" s="15" customFormat="1" ht="16.5" customHeight="1" x14ac:dyDescent="0.25">
      <c r="A23" s="9">
        <v>52</v>
      </c>
      <c r="B23" s="29">
        <v>41409</v>
      </c>
      <c r="C23" s="97"/>
      <c r="D23" s="9" t="s">
        <v>134</v>
      </c>
      <c r="E23" s="9" t="s">
        <v>125</v>
      </c>
      <c r="F23" s="9" t="s">
        <v>6</v>
      </c>
      <c r="G23" s="9" t="s">
        <v>86</v>
      </c>
      <c r="H23" s="9">
        <v>0</v>
      </c>
      <c r="I23" s="9" t="s">
        <v>70</v>
      </c>
      <c r="J23" s="24" t="s">
        <v>8</v>
      </c>
      <c r="K23" s="9" t="s">
        <v>73</v>
      </c>
      <c r="L23" s="9" t="s">
        <v>111</v>
      </c>
      <c r="M23" s="100" t="s">
        <v>510</v>
      </c>
    </row>
    <row r="24" spans="1:13" s="15" customFormat="1" ht="16.5" customHeight="1" x14ac:dyDescent="0.25">
      <c r="A24" s="9">
        <v>53</v>
      </c>
      <c r="B24" s="29">
        <v>41411</v>
      </c>
      <c r="C24" s="97"/>
      <c r="D24" s="9" t="s">
        <v>234</v>
      </c>
      <c r="E24" s="9" t="s">
        <v>132</v>
      </c>
      <c r="F24" s="9" t="s">
        <v>6</v>
      </c>
      <c r="G24" s="9" t="s">
        <v>102</v>
      </c>
      <c r="H24" s="9" t="s">
        <v>133</v>
      </c>
      <c r="I24" s="9" t="s">
        <v>70</v>
      </c>
      <c r="J24" s="24" t="s">
        <v>8</v>
      </c>
      <c r="K24" s="9" t="s">
        <v>73</v>
      </c>
      <c r="L24" s="9" t="s">
        <v>111</v>
      </c>
      <c r="M24" s="100" t="s">
        <v>511</v>
      </c>
    </row>
    <row r="25" spans="1:13" s="15" customFormat="1" ht="16.5" customHeight="1" x14ac:dyDescent="0.25">
      <c r="A25" s="9">
        <v>54</v>
      </c>
      <c r="B25" s="29">
        <v>41416</v>
      </c>
      <c r="C25" s="97"/>
      <c r="D25" s="9" t="s">
        <v>149</v>
      </c>
      <c r="E25" s="9" t="s">
        <v>235</v>
      </c>
      <c r="F25" s="9" t="s">
        <v>301</v>
      </c>
      <c r="G25" s="9" t="s">
        <v>68</v>
      </c>
      <c r="H25" s="9" t="s">
        <v>502</v>
      </c>
      <c r="I25" s="9" t="s">
        <v>70</v>
      </c>
      <c r="J25" s="24" t="s">
        <v>8</v>
      </c>
      <c r="K25" s="9" t="s">
        <v>73</v>
      </c>
      <c r="L25" s="9" t="s">
        <v>111</v>
      </c>
      <c r="M25" s="100" t="s">
        <v>501</v>
      </c>
    </row>
    <row r="26" spans="1:13" s="15" customFormat="1" ht="16.5" customHeight="1" x14ac:dyDescent="0.25">
      <c r="A26" s="9">
        <v>56</v>
      </c>
      <c r="B26" s="29">
        <v>41438</v>
      </c>
      <c r="C26" s="97"/>
      <c r="D26" s="9" t="s">
        <v>144</v>
      </c>
      <c r="E26" s="9" t="s">
        <v>67</v>
      </c>
      <c r="F26" s="9" t="s">
        <v>6</v>
      </c>
      <c r="G26" s="9" t="s">
        <v>102</v>
      </c>
      <c r="H26" s="9">
        <v>0</v>
      </c>
      <c r="I26" s="9" t="s">
        <v>70</v>
      </c>
      <c r="J26" s="24" t="s">
        <v>8</v>
      </c>
      <c r="K26" s="9" t="s">
        <v>73</v>
      </c>
      <c r="L26" s="9" t="s">
        <v>111</v>
      </c>
      <c r="M26" s="100" t="s">
        <v>503</v>
      </c>
    </row>
    <row r="27" spans="1:13" s="15" customFormat="1" ht="16.5" customHeight="1" x14ac:dyDescent="0.25">
      <c r="A27" s="9">
        <v>57</v>
      </c>
      <c r="B27" s="44" t="s">
        <v>108</v>
      </c>
      <c r="C27" s="97"/>
      <c r="D27" s="9" t="s">
        <v>143</v>
      </c>
      <c r="E27" s="9" t="s">
        <v>67</v>
      </c>
      <c r="F27" s="9" t="s">
        <v>6</v>
      </c>
      <c r="G27" s="9" t="s">
        <v>102</v>
      </c>
      <c r="H27" s="9">
        <v>0</v>
      </c>
      <c r="I27" s="9" t="s">
        <v>70</v>
      </c>
      <c r="J27" s="24" t="s">
        <v>8</v>
      </c>
      <c r="K27" s="9" t="s">
        <v>73</v>
      </c>
      <c r="L27" s="9" t="s">
        <v>111</v>
      </c>
      <c r="M27" s="100"/>
    </row>
    <row r="28" spans="1:13" s="15" customFormat="1" ht="16.5" customHeight="1" x14ac:dyDescent="0.25">
      <c r="A28" s="9">
        <v>58</v>
      </c>
      <c r="B28" s="29">
        <v>41387</v>
      </c>
      <c r="C28" s="97"/>
      <c r="D28" s="9" t="s">
        <v>239</v>
      </c>
      <c r="E28" s="9" t="s">
        <v>241</v>
      </c>
      <c r="F28" s="9" t="s">
        <v>240</v>
      </c>
      <c r="G28" s="9" t="s">
        <v>86</v>
      </c>
      <c r="H28" s="9" t="s">
        <v>242</v>
      </c>
      <c r="I28" s="9" t="s">
        <v>101</v>
      </c>
      <c r="J28" s="24" t="s">
        <v>8</v>
      </c>
      <c r="K28" s="9" t="s">
        <v>73</v>
      </c>
      <c r="L28" s="9" t="s">
        <v>111</v>
      </c>
      <c r="M28" s="100" t="s">
        <v>499</v>
      </c>
    </row>
    <row r="29" spans="1:13" s="15" customFormat="1" ht="16.5" customHeight="1" x14ac:dyDescent="0.25">
      <c r="A29" s="9">
        <v>60</v>
      </c>
      <c r="B29" s="29">
        <v>41396</v>
      </c>
      <c r="C29" s="97"/>
      <c r="D29" s="9" t="s">
        <v>142</v>
      </c>
      <c r="E29" s="9" t="s">
        <v>244</v>
      </c>
      <c r="F29" s="9" t="s">
        <v>127</v>
      </c>
      <c r="G29" s="9" t="s">
        <v>86</v>
      </c>
      <c r="H29" s="9">
        <v>0</v>
      </c>
      <c r="I29" s="9" t="s">
        <v>128</v>
      </c>
      <c r="J29" s="24" t="s">
        <v>8</v>
      </c>
      <c r="K29" s="9" t="s">
        <v>73</v>
      </c>
      <c r="L29" s="9" t="s">
        <v>113</v>
      </c>
      <c r="M29" s="100" t="s">
        <v>499</v>
      </c>
    </row>
    <row r="30" spans="1:13" s="15" customFormat="1" ht="16.5" customHeight="1" x14ac:dyDescent="0.25">
      <c r="A30" s="9">
        <v>3</v>
      </c>
      <c r="B30" s="29">
        <v>41368</v>
      </c>
      <c r="C30" s="97"/>
      <c r="D30" s="9" t="s">
        <v>187</v>
      </c>
      <c r="E30" s="9" t="s">
        <v>188</v>
      </c>
      <c r="F30" s="9" t="s">
        <v>189</v>
      </c>
      <c r="G30" s="9" t="s">
        <v>68</v>
      </c>
      <c r="H30" s="9">
        <v>0</v>
      </c>
      <c r="I30" s="9" t="s">
        <v>66</v>
      </c>
      <c r="J30" s="9" t="s">
        <v>7</v>
      </c>
      <c r="K30" s="9" t="s">
        <v>72</v>
      </c>
      <c r="L30" s="9" t="s">
        <v>111</v>
      </c>
      <c r="M30" s="100" t="s">
        <v>65</v>
      </c>
    </row>
    <row r="31" spans="1:13" s="15" customFormat="1" ht="16.5" customHeight="1" x14ac:dyDescent="0.25">
      <c r="A31" s="9">
        <v>12</v>
      </c>
      <c r="B31" s="29">
        <v>41390</v>
      </c>
      <c r="C31" s="97"/>
      <c r="D31" s="9" t="s">
        <v>196</v>
      </c>
      <c r="E31" s="9" t="s">
        <v>67</v>
      </c>
      <c r="F31" s="9" t="s">
        <v>6</v>
      </c>
      <c r="G31" s="9" t="s">
        <v>68</v>
      </c>
      <c r="H31" s="9">
        <v>0</v>
      </c>
      <c r="I31" s="9" t="s">
        <v>70</v>
      </c>
      <c r="J31" s="9" t="s">
        <v>7</v>
      </c>
      <c r="K31" s="9" t="s">
        <v>98</v>
      </c>
      <c r="L31" s="9" t="s">
        <v>113</v>
      </c>
      <c r="M31" s="100"/>
    </row>
    <row r="32" spans="1:13" s="15" customFormat="1" ht="16.5" customHeight="1" x14ac:dyDescent="0.25">
      <c r="A32" s="9">
        <v>13</v>
      </c>
      <c r="B32" s="44" t="s">
        <v>109</v>
      </c>
      <c r="C32" s="97"/>
      <c r="D32" s="9" t="s">
        <v>197</v>
      </c>
      <c r="E32" s="9" t="s">
        <v>153</v>
      </c>
      <c r="F32" s="9" t="s">
        <v>198</v>
      </c>
      <c r="G32" s="9" t="s">
        <v>102</v>
      </c>
      <c r="H32" s="9">
        <v>0</v>
      </c>
      <c r="I32" s="9" t="s">
        <v>70</v>
      </c>
      <c r="J32" s="9" t="s">
        <v>7</v>
      </c>
      <c r="K32" s="9" t="s">
        <v>154</v>
      </c>
      <c r="L32" s="9" t="s">
        <v>111</v>
      </c>
      <c r="M32" s="100"/>
    </row>
    <row r="33" spans="1:13" s="15" customFormat="1" ht="16.5" customHeight="1" x14ac:dyDescent="0.25">
      <c r="A33" s="9">
        <v>15</v>
      </c>
      <c r="B33" s="30">
        <v>41355</v>
      </c>
      <c r="C33" s="97"/>
      <c r="D33" s="9" t="s">
        <v>199</v>
      </c>
      <c r="E33" s="9" t="s">
        <v>67</v>
      </c>
      <c r="F33" s="9" t="s">
        <v>6</v>
      </c>
      <c r="G33" s="9" t="s">
        <v>88</v>
      </c>
      <c r="H33" s="9">
        <v>0</v>
      </c>
      <c r="I33" s="9" t="s">
        <v>78</v>
      </c>
      <c r="J33" s="9" t="s">
        <v>7</v>
      </c>
      <c r="K33" s="9" t="s">
        <v>79</v>
      </c>
      <c r="L33" s="9" t="s">
        <v>113</v>
      </c>
      <c r="M33" s="131" t="s">
        <v>506</v>
      </c>
    </row>
    <row r="34" spans="1:13" s="15" customFormat="1" ht="16.5" customHeight="1" x14ac:dyDescent="0.25">
      <c r="A34" s="9">
        <v>16</v>
      </c>
      <c r="B34" s="29">
        <v>41375</v>
      </c>
      <c r="C34" s="97"/>
      <c r="D34" s="9" t="s">
        <v>201</v>
      </c>
      <c r="E34" s="9" t="s">
        <v>67</v>
      </c>
      <c r="F34" s="9" t="s">
        <v>6</v>
      </c>
      <c r="G34" s="9" t="s">
        <v>86</v>
      </c>
      <c r="H34" s="9">
        <v>0</v>
      </c>
      <c r="I34" s="9" t="s">
        <v>84</v>
      </c>
      <c r="J34" s="9" t="s">
        <v>7</v>
      </c>
      <c r="K34" s="9" t="s">
        <v>90</v>
      </c>
      <c r="L34" s="9" t="s">
        <v>120</v>
      </c>
      <c r="M34" s="100"/>
    </row>
    <row r="35" spans="1:13" s="15" customFormat="1" ht="16.5" customHeight="1" x14ac:dyDescent="0.25">
      <c r="A35" s="9">
        <v>17</v>
      </c>
      <c r="B35" s="29">
        <v>41374</v>
      </c>
      <c r="C35" s="97"/>
      <c r="D35" s="9" t="s">
        <v>204</v>
      </c>
      <c r="E35" s="9" t="s">
        <v>207</v>
      </c>
      <c r="F35" s="9" t="s">
        <v>205</v>
      </c>
      <c r="G35" s="9" t="s">
        <v>68</v>
      </c>
      <c r="H35" s="9">
        <v>0</v>
      </c>
      <c r="I35" s="9" t="s">
        <v>91</v>
      </c>
      <c r="J35" s="9" t="s">
        <v>7</v>
      </c>
      <c r="K35" s="9" t="s">
        <v>92</v>
      </c>
      <c r="L35" s="9" t="s">
        <v>113</v>
      </c>
      <c r="M35" s="100"/>
    </row>
    <row r="36" spans="1:13" s="15" customFormat="1" ht="16.5" customHeight="1" x14ac:dyDescent="0.25">
      <c r="A36" s="9">
        <v>18</v>
      </c>
      <c r="B36" s="29">
        <v>41369</v>
      </c>
      <c r="C36" s="97"/>
      <c r="D36" s="9" t="s">
        <v>206</v>
      </c>
      <c r="E36" s="9" t="s">
        <v>249</v>
      </c>
      <c r="F36" s="9" t="s">
        <v>250</v>
      </c>
      <c r="G36" s="9" t="s">
        <v>87</v>
      </c>
      <c r="H36" s="9">
        <v>0</v>
      </c>
      <c r="I36" s="9" t="s">
        <v>70</v>
      </c>
      <c r="J36" s="9" t="s">
        <v>7</v>
      </c>
      <c r="K36" s="9" t="s">
        <v>89</v>
      </c>
      <c r="L36" s="9" t="s">
        <v>113</v>
      </c>
      <c r="M36" s="100"/>
    </row>
    <row r="37" spans="1:13" s="15" customFormat="1" ht="16.5" customHeight="1" x14ac:dyDescent="0.25">
      <c r="A37" s="9">
        <v>21</v>
      </c>
      <c r="B37" s="29">
        <v>41397</v>
      </c>
      <c r="C37" s="97"/>
      <c r="D37" s="9" t="s">
        <v>138</v>
      </c>
      <c r="E37" s="9" t="s">
        <v>124</v>
      </c>
      <c r="F37" s="9" t="s">
        <v>139</v>
      </c>
      <c r="G37" s="9" t="s">
        <v>86</v>
      </c>
      <c r="H37" s="9">
        <v>0</v>
      </c>
      <c r="I37" s="9" t="s">
        <v>125</v>
      </c>
      <c r="J37" s="9" t="s">
        <v>7</v>
      </c>
      <c r="K37" s="9" t="s">
        <v>126</v>
      </c>
      <c r="L37" s="9" t="s">
        <v>113</v>
      </c>
      <c r="M37" s="100" t="s">
        <v>490</v>
      </c>
    </row>
    <row r="38" spans="1:13" s="15" customFormat="1" ht="16.5" customHeight="1" x14ac:dyDescent="0.25">
      <c r="A38" s="9">
        <v>25</v>
      </c>
      <c r="B38" s="30">
        <v>41436</v>
      </c>
      <c r="C38" s="97"/>
      <c r="D38" s="9" t="s">
        <v>147</v>
      </c>
      <c r="E38" s="9" t="s">
        <v>67</v>
      </c>
      <c r="F38" s="9" t="s">
        <v>6</v>
      </c>
      <c r="G38" s="9" t="s">
        <v>102</v>
      </c>
      <c r="H38" s="9">
        <v>0</v>
      </c>
      <c r="I38" s="9" t="s">
        <v>70</v>
      </c>
      <c r="J38" s="9" t="s">
        <v>7</v>
      </c>
      <c r="K38" s="9" t="s">
        <v>148</v>
      </c>
      <c r="L38" s="9" t="s">
        <v>111</v>
      </c>
      <c r="M38" s="100"/>
    </row>
    <row r="39" spans="1:13" s="15" customFormat="1" ht="16.5" customHeight="1" x14ac:dyDescent="0.25">
      <c r="A39" s="9">
        <v>28</v>
      </c>
      <c r="B39" s="29">
        <v>41425</v>
      </c>
      <c r="C39" s="97"/>
      <c r="D39" s="9" t="s">
        <v>150</v>
      </c>
      <c r="E39" s="9" t="s">
        <v>212</v>
      </c>
      <c r="F39" s="9">
        <v>2</v>
      </c>
      <c r="G39" s="9" t="s">
        <v>102</v>
      </c>
      <c r="H39" s="9">
        <v>1</v>
      </c>
      <c r="I39" s="9" t="s">
        <v>66</v>
      </c>
      <c r="J39" s="9" t="s">
        <v>7</v>
      </c>
      <c r="K39" s="9" t="s">
        <v>151</v>
      </c>
      <c r="L39" s="9" t="s">
        <v>113</v>
      </c>
      <c r="M39" s="100" t="s">
        <v>488</v>
      </c>
    </row>
    <row r="40" spans="1:13" s="15" customFormat="1" ht="16.5" customHeight="1" x14ac:dyDescent="0.25">
      <c r="A40" s="9">
        <v>41</v>
      </c>
      <c r="B40" s="29">
        <v>41443</v>
      </c>
      <c r="C40" s="98"/>
      <c r="D40" s="9" t="s">
        <v>262</v>
      </c>
      <c r="E40" s="9" t="s">
        <v>261</v>
      </c>
      <c r="F40" s="9" t="s">
        <v>6</v>
      </c>
      <c r="G40" s="9" t="s">
        <v>86</v>
      </c>
      <c r="H40" s="9">
        <v>0</v>
      </c>
      <c r="I40" s="9" t="s">
        <v>70</v>
      </c>
      <c r="J40" s="24" t="s">
        <v>7</v>
      </c>
      <c r="K40" s="9" t="s">
        <v>148</v>
      </c>
      <c r="L40" s="9" t="s">
        <v>111</v>
      </c>
      <c r="M40" s="100"/>
    </row>
    <row r="41" spans="1:13" s="15" customFormat="1" ht="16.5" customHeight="1" x14ac:dyDescent="0.25">
      <c r="A41" s="9">
        <v>44</v>
      </c>
      <c r="B41" s="29">
        <v>41442</v>
      </c>
      <c r="C41" s="98"/>
      <c r="D41" s="9" t="s">
        <v>267</v>
      </c>
      <c r="E41" s="9" t="s">
        <v>268</v>
      </c>
      <c r="F41" s="9" t="s">
        <v>269</v>
      </c>
      <c r="G41" s="9" t="s">
        <v>86</v>
      </c>
      <c r="H41" s="9">
        <v>0</v>
      </c>
      <c r="I41" s="9" t="s">
        <v>70</v>
      </c>
      <c r="J41" s="24" t="s">
        <v>7</v>
      </c>
      <c r="K41" s="9" t="s">
        <v>270</v>
      </c>
      <c r="L41" s="9" t="s">
        <v>111</v>
      </c>
      <c r="M41" s="100"/>
    </row>
    <row r="42" spans="1:13" s="15" customFormat="1" ht="16.5" customHeight="1" x14ac:dyDescent="0.25">
      <c r="A42" s="9">
        <v>45</v>
      </c>
      <c r="B42" s="29">
        <v>41446</v>
      </c>
      <c r="C42" s="98"/>
      <c r="D42" s="9" t="s">
        <v>271</v>
      </c>
      <c r="E42" s="9" t="s">
        <v>67</v>
      </c>
      <c r="F42" s="9" t="s">
        <v>6</v>
      </c>
      <c r="G42" s="9" t="s">
        <v>86</v>
      </c>
      <c r="H42" s="9">
        <v>0</v>
      </c>
      <c r="I42" s="9" t="s">
        <v>70</v>
      </c>
      <c r="J42" s="24" t="s">
        <v>7</v>
      </c>
      <c r="K42" s="9" t="s">
        <v>89</v>
      </c>
      <c r="L42" s="9" t="s">
        <v>113</v>
      </c>
      <c r="M42" s="100" t="s">
        <v>496</v>
      </c>
    </row>
    <row r="43" spans="1:13" s="15" customFormat="1" ht="16.5" customHeight="1" x14ac:dyDescent="0.25">
      <c r="A43" s="9">
        <v>46</v>
      </c>
      <c r="B43" s="29">
        <v>41431</v>
      </c>
      <c r="C43" s="98"/>
      <c r="D43" s="9" t="s">
        <v>272</v>
      </c>
      <c r="E43" s="9" t="s">
        <v>273</v>
      </c>
      <c r="F43" s="9" t="s">
        <v>274</v>
      </c>
      <c r="G43" s="9" t="s">
        <v>102</v>
      </c>
      <c r="H43" s="9">
        <v>0</v>
      </c>
      <c r="I43" s="9" t="s">
        <v>70</v>
      </c>
      <c r="J43" s="24" t="s">
        <v>7</v>
      </c>
      <c r="K43" s="9" t="s">
        <v>275</v>
      </c>
      <c r="L43" s="9" t="s">
        <v>118</v>
      </c>
      <c r="M43" s="100"/>
    </row>
    <row r="44" spans="1:13" s="15" customFormat="1" ht="16.5" customHeight="1" x14ac:dyDescent="0.25">
      <c r="A44" s="10">
        <v>50</v>
      </c>
      <c r="B44" s="29">
        <v>41417</v>
      </c>
      <c r="C44" s="97"/>
      <c r="D44" s="9" t="s">
        <v>231</v>
      </c>
      <c r="E44" s="9" t="s">
        <v>232</v>
      </c>
      <c r="F44" s="9" t="s">
        <v>230</v>
      </c>
      <c r="G44" s="9" t="s">
        <v>102</v>
      </c>
      <c r="H44" s="9">
        <v>0</v>
      </c>
      <c r="I44" s="9" t="s">
        <v>70</v>
      </c>
      <c r="J44" s="24" t="s">
        <v>7</v>
      </c>
      <c r="K44" s="9" t="s">
        <v>299</v>
      </c>
      <c r="L44" s="9" t="s">
        <v>111</v>
      </c>
      <c r="M44" s="100"/>
    </row>
    <row r="45" spans="1:13" s="15" customFormat="1" ht="16.5" customHeight="1" x14ac:dyDescent="0.25">
      <c r="A45" s="1">
        <v>55</v>
      </c>
      <c r="B45" s="102">
        <v>41394</v>
      </c>
      <c r="C45" s="105"/>
      <c r="D45" s="1" t="s">
        <v>236</v>
      </c>
      <c r="E45" s="1" t="s">
        <v>237</v>
      </c>
      <c r="F45" s="1" t="s">
        <v>238</v>
      </c>
      <c r="G45" s="1" t="s">
        <v>102</v>
      </c>
      <c r="H45" s="1">
        <v>0</v>
      </c>
      <c r="I45" s="1" t="s">
        <v>70</v>
      </c>
      <c r="J45" s="106" t="s">
        <v>7</v>
      </c>
      <c r="K45" s="1" t="s">
        <v>103</v>
      </c>
      <c r="L45" s="1" t="s">
        <v>111</v>
      </c>
      <c r="M45" s="100"/>
    </row>
    <row r="46" spans="1:13" s="15" customFormat="1" ht="16.5" customHeight="1" x14ac:dyDescent="0.25">
      <c r="A46" s="9">
        <v>59</v>
      </c>
      <c r="B46" s="29">
        <v>41402</v>
      </c>
      <c r="C46" s="97"/>
      <c r="D46" s="9" t="s">
        <v>243</v>
      </c>
      <c r="E46" s="9" t="s">
        <v>74</v>
      </c>
      <c r="F46" s="9" t="s">
        <v>6</v>
      </c>
      <c r="G46" s="9" t="s">
        <v>102</v>
      </c>
      <c r="H46" s="9" t="s">
        <v>136</v>
      </c>
      <c r="I46" s="9" t="s">
        <v>70</v>
      </c>
      <c r="J46" s="24" t="s">
        <v>7</v>
      </c>
      <c r="K46" s="9" t="s">
        <v>137</v>
      </c>
      <c r="L46" s="9" t="s">
        <v>111</v>
      </c>
      <c r="M46" s="100" t="s">
        <v>504</v>
      </c>
    </row>
  </sheetData>
  <autoFilter ref="A1:M46">
    <sortState ref="A2:N46">
      <sortCondition ref="J1:J46"/>
    </sortState>
  </autoFilter>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zoomScaleNormal="100" workbookViewId="0">
      <pane xSplit="2" ySplit="1" topLeftCell="C2" activePane="bottomRight" state="frozen"/>
      <selection pane="topRight" activeCell="E1" sqref="E1"/>
      <selection pane="bottomLeft" activeCell="A3" sqref="A3"/>
      <selection pane="bottomRight" activeCell="V32" sqref="V32"/>
    </sheetView>
  </sheetViews>
  <sheetFormatPr defaultColWidth="9.140625" defaultRowHeight="16.5" customHeight="1" x14ac:dyDescent="0.25"/>
  <cols>
    <col min="1" max="1" width="4" style="5" customWidth="1"/>
    <col min="2" max="2" width="10" style="5" customWidth="1"/>
    <col min="3" max="3" width="18" style="5" hidden="1" customWidth="1"/>
    <col min="4" max="4" width="10.7109375" customWidth="1"/>
    <col min="5" max="6" width="10.7109375" style="5" customWidth="1"/>
    <col min="7" max="7" width="12" style="5" customWidth="1"/>
    <col min="8" max="8" width="9" style="5" customWidth="1"/>
    <col min="9" max="9" width="9.140625" style="5"/>
    <col min="10" max="10" width="6.42578125" style="5" customWidth="1"/>
    <col min="11" max="11" width="8" style="5" customWidth="1"/>
    <col min="12" max="12" width="18.28515625" style="5" customWidth="1"/>
    <col min="13" max="13" width="32.7109375" style="99" customWidth="1"/>
    <col min="14" max="16384" width="9.140625" style="5"/>
  </cols>
  <sheetData>
    <row r="1" spans="1:13" s="15" customFormat="1" ht="40.5" customHeight="1" x14ac:dyDescent="0.25">
      <c r="A1" s="39" t="s">
        <v>60</v>
      </c>
      <c r="B1" s="39" t="s">
        <v>59</v>
      </c>
      <c r="C1" s="35" t="s">
        <v>95</v>
      </c>
      <c r="D1" s="35" t="s">
        <v>121</v>
      </c>
      <c r="E1" s="35" t="s">
        <v>62</v>
      </c>
      <c r="F1" s="35" t="s">
        <v>123</v>
      </c>
      <c r="G1" s="35" t="s">
        <v>63</v>
      </c>
      <c r="H1" s="35" t="s">
        <v>64</v>
      </c>
      <c r="I1" s="35" t="s">
        <v>77</v>
      </c>
      <c r="J1" s="101" t="s">
        <v>11</v>
      </c>
      <c r="K1" s="35" t="s">
        <v>71</v>
      </c>
      <c r="L1" s="35" t="s">
        <v>110</v>
      </c>
      <c r="M1" s="35" t="s">
        <v>13</v>
      </c>
    </row>
    <row r="2" spans="1:13" s="15" customFormat="1" ht="16.5" customHeight="1" x14ac:dyDescent="0.25">
      <c r="A2" s="9">
        <v>1</v>
      </c>
      <c r="B2" s="29">
        <v>41451</v>
      </c>
      <c r="C2" s="97"/>
      <c r="D2" s="9" t="s">
        <v>185</v>
      </c>
      <c r="E2" s="9" t="s">
        <v>245</v>
      </c>
      <c r="F2" s="9" t="s">
        <v>186</v>
      </c>
      <c r="G2" s="9" t="s">
        <v>86</v>
      </c>
      <c r="H2" s="9">
        <v>0</v>
      </c>
      <c r="I2" s="9" t="s">
        <v>246</v>
      </c>
      <c r="J2" s="9" t="s">
        <v>8</v>
      </c>
      <c r="K2" s="9" t="s">
        <v>73</v>
      </c>
      <c r="L2" s="9" t="s">
        <v>111</v>
      </c>
      <c r="M2" s="100"/>
    </row>
    <row r="3" spans="1:13" s="15" customFormat="1" ht="16.5" customHeight="1" x14ac:dyDescent="0.25">
      <c r="A3" s="1">
        <v>2</v>
      </c>
      <c r="B3" s="102"/>
      <c r="C3" s="9"/>
      <c r="D3" s="9"/>
      <c r="E3" s="9"/>
      <c r="F3" s="9"/>
      <c r="G3" s="9"/>
      <c r="H3" s="9"/>
      <c r="I3" s="9"/>
      <c r="J3" s="1" t="s">
        <v>7</v>
      </c>
      <c r="K3" s="9"/>
      <c r="L3" s="34" t="s">
        <v>111</v>
      </c>
      <c r="M3" s="100"/>
    </row>
    <row r="4" spans="1:13" s="15" customFormat="1" ht="16.5" customHeight="1" x14ac:dyDescent="0.25">
      <c r="A4" s="9">
        <v>3</v>
      </c>
      <c r="B4" s="29">
        <v>41368</v>
      </c>
      <c r="C4" s="97"/>
      <c r="D4" s="9" t="s">
        <v>187</v>
      </c>
      <c r="E4" s="9" t="s">
        <v>188</v>
      </c>
      <c r="F4" s="9" t="s">
        <v>189</v>
      </c>
      <c r="G4" s="9" t="s">
        <v>68</v>
      </c>
      <c r="H4" s="9">
        <v>0</v>
      </c>
      <c r="I4" s="9" t="s">
        <v>66</v>
      </c>
      <c r="J4" s="9" t="s">
        <v>7</v>
      </c>
      <c r="K4" s="9" t="s">
        <v>72</v>
      </c>
      <c r="L4" s="9" t="s">
        <v>111</v>
      </c>
      <c r="M4" s="100" t="s">
        <v>65</v>
      </c>
    </row>
    <row r="5" spans="1:13" s="15" customFormat="1" ht="16.5" customHeight="1" x14ac:dyDescent="0.25">
      <c r="A5" s="9">
        <v>4</v>
      </c>
      <c r="B5" s="29">
        <v>41403</v>
      </c>
      <c r="C5" s="97"/>
      <c r="D5" s="9" t="s">
        <v>122</v>
      </c>
      <c r="E5" s="9" t="s">
        <v>74</v>
      </c>
      <c r="F5" s="9" t="s">
        <v>6</v>
      </c>
      <c r="G5" s="9" t="s">
        <v>97</v>
      </c>
      <c r="H5" s="9">
        <v>0</v>
      </c>
      <c r="I5" s="9" t="s">
        <v>70</v>
      </c>
      <c r="J5" s="9" t="s">
        <v>8</v>
      </c>
      <c r="K5" s="9" t="s">
        <v>73</v>
      </c>
      <c r="L5" s="9" t="s">
        <v>112</v>
      </c>
      <c r="M5" s="100" t="s">
        <v>486</v>
      </c>
    </row>
    <row r="6" spans="1:13" s="15" customFormat="1" ht="16.5" customHeight="1" x14ac:dyDescent="0.25">
      <c r="A6" s="9">
        <v>5</v>
      </c>
      <c r="B6" s="29">
        <v>41401</v>
      </c>
      <c r="C6" s="97"/>
      <c r="D6" s="43" t="s">
        <v>192</v>
      </c>
      <c r="E6" s="9" t="s">
        <v>190</v>
      </c>
      <c r="F6" s="9" t="s">
        <v>191</v>
      </c>
      <c r="G6" s="9" t="s">
        <v>102</v>
      </c>
      <c r="H6" s="9" t="s">
        <v>215</v>
      </c>
      <c r="I6" s="9" t="s">
        <v>96</v>
      </c>
      <c r="J6" s="9" t="s">
        <v>8</v>
      </c>
      <c r="K6" s="9" t="s">
        <v>73</v>
      </c>
      <c r="L6" s="9" t="s">
        <v>111</v>
      </c>
      <c r="M6" s="100"/>
    </row>
    <row r="7" spans="1:13" s="15" customFormat="1" ht="16.5" customHeight="1" x14ac:dyDescent="0.25">
      <c r="A7" s="9">
        <v>6</v>
      </c>
      <c r="B7" s="29">
        <v>41367</v>
      </c>
      <c r="C7" s="97"/>
      <c r="D7" s="9" t="s">
        <v>193</v>
      </c>
      <c r="E7" s="9" t="s">
        <v>67</v>
      </c>
      <c r="F7" s="9" t="s">
        <v>6</v>
      </c>
      <c r="G7" s="9" t="s">
        <v>69</v>
      </c>
      <c r="H7" s="9">
        <v>0</v>
      </c>
      <c r="I7" s="9" t="s">
        <v>67</v>
      </c>
      <c r="J7" s="9" t="s">
        <v>8</v>
      </c>
      <c r="K7" s="9" t="s">
        <v>73</v>
      </c>
      <c r="L7" s="9" t="s">
        <v>113</v>
      </c>
      <c r="M7" s="100" t="s">
        <v>485</v>
      </c>
    </row>
    <row r="8" spans="1:13" s="15" customFormat="1" ht="16.5" customHeight="1" x14ac:dyDescent="0.25">
      <c r="A8" s="9">
        <v>7</v>
      </c>
      <c r="B8" s="29">
        <v>41361</v>
      </c>
      <c r="C8" s="97"/>
      <c r="D8" s="9" t="s">
        <v>177</v>
      </c>
      <c r="E8" s="9" t="s">
        <v>67</v>
      </c>
      <c r="F8" s="9" t="s">
        <v>6</v>
      </c>
      <c r="G8" s="9" t="s">
        <v>68</v>
      </c>
      <c r="H8" s="9">
        <v>0</v>
      </c>
      <c r="I8" s="9" t="s">
        <v>70</v>
      </c>
      <c r="J8" s="9" t="s">
        <v>7</v>
      </c>
      <c r="K8" s="9" t="s">
        <v>85</v>
      </c>
      <c r="L8" s="9" t="s">
        <v>111</v>
      </c>
      <c r="M8" s="100"/>
    </row>
    <row r="9" spans="1:13" s="15" customFormat="1" ht="16.5" customHeight="1" x14ac:dyDescent="0.25">
      <c r="A9" s="9">
        <v>8</v>
      </c>
      <c r="B9" s="30">
        <v>41354</v>
      </c>
      <c r="C9" s="97"/>
      <c r="D9" s="9" t="s">
        <v>178</v>
      </c>
      <c r="E9" s="9" t="s">
        <v>74</v>
      </c>
      <c r="F9" s="9" t="s">
        <v>6</v>
      </c>
      <c r="G9" s="9" t="s">
        <v>69</v>
      </c>
      <c r="H9" s="9">
        <v>0</v>
      </c>
      <c r="I9" s="9" t="s">
        <v>82</v>
      </c>
      <c r="J9" s="9" t="s">
        <v>8</v>
      </c>
      <c r="K9" s="9" t="s">
        <v>73</v>
      </c>
      <c r="L9" s="9" t="s">
        <v>111</v>
      </c>
      <c r="M9" s="100"/>
    </row>
    <row r="10" spans="1:13" s="15" customFormat="1" ht="16.5" customHeight="1" x14ac:dyDescent="0.25">
      <c r="A10" s="9">
        <v>9</v>
      </c>
      <c r="B10" s="29">
        <v>41362</v>
      </c>
      <c r="C10" s="97"/>
      <c r="D10" s="9" t="s">
        <v>194</v>
      </c>
      <c r="E10" s="9" t="s">
        <v>74</v>
      </c>
      <c r="F10" s="9" t="s">
        <v>6</v>
      </c>
      <c r="G10" s="9" t="s">
        <v>69</v>
      </c>
      <c r="H10" s="9">
        <v>0</v>
      </c>
      <c r="I10" s="9" t="s">
        <v>84</v>
      </c>
      <c r="J10" s="9" t="s">
        <v>8</v>
      </c>
      <c r="K10" s="9" t="s">
        <v>73</v>
      </c>
      <c r="L10" s="9" t="s">
        <v>113</v>
      </c>
      <c r="M10" s="100" t="s">
        <v>83</v>
      </c>
    </row>
    <row r="11" spans="1:13" s="15" customFormat="1" ht="16.5" customHeight="1" x14ac:dyDescent="0.25">
      <c r="A11" s="10">
        <v>10</v>
      </c>
      <c r="B11" s="29">
        <v>41388</v>
      </c>
      <c r="C11" s="97"/>
      <c r="D11" s="9" t="s">
        <v>179</v>
      </c>
      <c r="E11" s="9" t="s">
        <v>67</v>
      </c>
      <c r="F11" s="9" t="s">
        <v>6</v>
      </c>
      <c r="G11" s="9" t="s">
        <v>86</v>
      </c>
      <c r="H11" s="9" t="s">
        <v>307</v>
      </c>
      <c r="I11" s="9" t="s">
        <v>66</v>
      </c>
      <c r="J11" s="10" t="s">
        <v>8</v>
      </c>
      <c r="K11" s="9" t="s">
        <v>73</v>
      </c>
      <c r="L11" s="9" t="s">
        <v>111</v>
      </c>
      <c r="M11" s="100"/>
    </row>
    <row r="12" spans="1:13" s="15" customFormat="1" ht="16.5" customHeight="1" x14ac:dyDescent="0.25">
      <c r="A12" s="9">
        <v>11</v>
      </c>
      <c r="B12" s="29">
        <v>41365</v>
      </c>
      <c r="C12" s="97"/>
      <c r="D12" s="9" t="s">
        <v>195</v>
      </c>
      <c r="E12" s="9" t="s">
        <v>67</v>
      </c>
      <c r="F12" s="9" t="s">
        <v>6</v>
      </c>
      <c r="G12" s="9" t="s">
        <v>68</v>
      </c>
      <c r="H12" s="9">
        <v>0</v>
      </c>
      <c r="I12" s="9" t="s">
        <v>70</v>
      </c>
      <c r="J12" s="9" t="s">
        <v>8</v>
      </c>
      <c r="K12" s="9" t="s">
        <v>73</v>
      </c>
      <c r="L12" s="9" t="s">
        <v>114</v>
      </c>
      <c r="M12" s="131" t="s">
        <v>81</v>
      </c>
    </row>
    <row r="13" spans="1:13" s="15" customFormat="1" ht="16.5" customHeight="1" x14ac:dyDescent="0.25">
      <c r="A13" s="9">
        <v>12</v>
      </c>
      <c r="B13" s="29">
        <v>41390</v>
      </c>
      <c r="C13" s="97"/>
      <c r="D13" s="9" t="s">
        <v>196</v>
      </c>
      <c r="E13" s="9" t="s">
        <v>67</v>
      </c>
      <c r="F13" s="9" t="s">
        <v>6</v>
      </c>
      <c r="G13" s="9" t="s">
        <v>68</v>
      </c>
      <c r="H13" s="9">
        <v>0</v>
      </c>
      <c r="I13" s="9" t="s">
        <v>70</v>
      </c>
      <c r="J13" s="9" t="s">
        <v>7</v>
      </c>
      <c r="K13" s="9" t="s">
        <v>98</v>
      </c>
      <c r="L13" s="9" t="s">
        <v>113</v>
      </c>
      <c r="M13" s="100"/>
    </row>
    <row r="14" spans="1:13" s="15" customFormat="1" ht="16.5" customHeight="1" x14ac:dyDescent="0.25">
      <c r="A14" s="9">
        <v>13</v>
      </c>
      <c r="B14" s="44" t="s">
        <v>109</v>
      </c>
      <c r="C14" s="97"/>
      <c r="D14" s="9" t="s">
        <v>197</v>
      </c>
      <c r="E14" s="9" t="s">
        <v>153</v>
      </c>
      <c r="F14" s="9" t="s">
        <v>198</v>
      </c>
      <c r="G14" s="9" t="s">
        <v>102</v>
      </c>
      <c r="H14" s="9">
        <v>0</v>
      </c>
      <c r="I14" s="9" t="s">
        <v>70</v>
      </c>
      <c r="J14" s="9" t="s">
        <v>7</v>
      </c>
      <c r="K14" s="9" t="s">
        <v>154</v>
      </c>
      <c r="L14" s="9" t="s">
        <v>111</v>
      </c>
      <c r="M14" s="100"/>
    </row>
    <row r="15" spans="1:13" s="15" customFormat="1" ht="16.5" customHeight="1" x14ac:dyDescent="0.25">
      <c r="A15" s="9">
        <v>14</v>
      </c>
      <c r="B15" s="29">
        <v>41372</v>
      </c>
      <c r="C15" s="97"/>
      <c r="D15" s="9" t="s">
        <v>203</v>
      </c>
      <c r="E15" s="9" t="s">
        <v>202</v>
      </c>
      <c r="F15" s="9" t="s">
        <v>6</v>
      </c>
      <c r="G15" s="9" t="s">
        <v>86</v>
      </c>
      <c r="H15" s="9" t="s">
        <v>216</v>
      </c>
      <c r="I15" s="9" t="s">
        <v>300</v>
      </c>
      <c r="J15" s="9" t="s">
        <v>8</v>
      </c>
      <c r="K15" s="9" t="s">
        <v>6</v>
      </c>
      <c r="L15" s="9" t="s">
        <v>115</v>
      </c>
      <c r="M15" s="100"/>
    </row>
    <row r="16" spans="1:13" s="15" customFormat="1" ht="16.5" customHeight="1" x14ac:dyDescent="0.25">
      <c r="A16" s="9">
        <v>15</v>
      </c>
      <c r="B16" s="30">
        <v>41355</v>
      </c>
      <c r="C16" s="97"/>
      <c r="D16" s="9" t="s">
        <v>199</v>
      </c>
      <c r="E16" s="9" t="s">
        <v>67</v>
      </c>
      <c r="F16" s="9" t="s">
        <v>6</v>
      </c>
      <c r="G16" s="9" t="s">
        <v>88</v>
      </c>
      <c r="H16" s="9">
        <v>0</v>
      </c>
      <c r="I16" s="9" t="s">
        <v>78</v>
      </c>
      <c r="J16" s="9" t="s">
        <v>7</v>
      </c>
      <c r="K16" s="9" t="s">
        <v>79</v>
      </c>
      <c r="L16" s="9" t="s">
        <v>113</v>
      </c>
      <c r="M16" s="131" t="s">
        <v>506</v>
      </c>
    </row>
    <row r="17" spans="1:13" s="15" customFormat="1" ht="16.5" customHeight="1" x14ac:dyDescent="0.25">
      <c r="A17" s="9">
        <v>16</v>
      </c>
      <c r="B17" s="29">
        <v>41375</v>
      </c>
      <c r="C17" s="97"/>
      <c r="D17" s="9" t="s">
        <v>201</v>
      </c>
      <c r="E17" s="9" t="s">
        <v>67</v>
      </c>
      <c r="F17" s="9" t="s">
        <v>6</v>
      </c>
      <c r="G17" s="9" t="s">
        <v>86</v>
      </c>
      <c r="H17" s="9">
        <v>0</v>
      </c>
      <c r="I17" s="9" t="s">
        <v>84</v>
      </c>
      <c r="J17" s="9" t="s">
        <v>7</v>
      </c>
      <c r="K17" s="9" t="s">
        <v>90</v>
      </c>
      <c r="L17" s="9" t="s">
        <v>120</v>
      </c>
      <c r="M17" s="100"/>
    </row>
    <row r="18" spans="1:13" s="15" customFormat="1" ht="16.5" customHeight="1" x14ac:dyDescent="0.25">
      <c r="A18" s="9">
        <v>17</v>
      </c>
      <c r="B18" s="29">
        <v>41374</v>
      </c>
      <c r="C18" s="97"/>
      <c r="D18" s="9" t="s">
        <v>204</v>
      </c>
      <c r="E18" s="9" t="s">
        <v>207</v>
      </c>
      <c r="F18" s="9" t="s">
        <v>205</v>
      </c>
      <c r="G18" s="9" t="s">
        <v>68</v>
      </c>
      <c r="H18" s="9">
        <v>0</v>
      </c>
      <c r="I18" s="9" t="s">
        <v>91</v>
      </c>
      <c r="J18" s="9" t="s">
        <v>7</v>
      </c>
      <c r="K18" s="9" t="s">
        <v>92</v>
      </c>
      <c r="L18" s="9" t="s">
        <v>113</v>
      </c>
      <c r="M18" s="100"/>
    </row>
    <row r="19" spans="1:13" s="15" customFormat="1" ht="16.5" customHeight="1" x14ac:dyDescent="0.25">
      <c r="A19" s="9">
        <v>18</v>
      </c>
      <c r="B19" s="29">
        <v>41369</v>
      </c>
      <c r="C19" s="97"/>
      <c r="D19" s="9" t="s">
        <v>206</v>
      </c>
      <c r="E19" s="9" t="s">
        <v>249</v>
      </c>
      <c r="F19" s="9" t="s">
        <v>250</v>
      </c>
      <c r="G19" s="9" t="s">
        <v>87</v>
      </c>
      <c r="H19" s="9">
        <v>0</v>
      </c>
      <c r="I19" s="9" t="s">
        <v>70</v>
      </c>
      <c r="J19" s="9" t="s">
        <v>7</v>
      </c>
      <c r="K19" s="9" t="s">
        <v>89</v>
      </c>
      <c r="L19" s="9" t="s">
        <v>113</v>
      </c>
      <c r="M19" s="100"/>
    </row>
    <row r="20" spans="1:13" s="15" customFormat="1" ht="16.5" customHeight="1" x14ac:dyDescent="0.25">
      <c r="A20" s="9">
        <v>19</v>
      </c>
      <c r="B20" s="29">
        <v>41381</v>
      </c>
      <c r="C20" s="97"/>
      <c r="D20" s="9" t="s">
        <v>251</v>
      </c>
      <c r="E20" s="9" t="s">
        <v>252</v>
      </c>
      <c r="F20" s="9" t="s">
        <v>253</v>
      </c>
      <c r="G20" s="9" t="s">
        <v>86</v>
      </c>
      <c r="H20" s="9">
        <v>0</v>
      </c>
      <c r="I20" s="9" t="s">
        <v>70</v>
      </c>
      <c r="J20" s="9" t="s">
        <v>8</v>
      </c>
      <c r="K20" s="9" t="s">
        <v>73</v>
      </c>
      <c r="L20" s="9" t="s">
        <v>120</v>
      </c>
      <c r="M20" s="100"/>
    </row>
    <row r="21" spans="1:13" s="15" customFormat="1" ht="16.5" customHeight="1" x14ac:dyDescent="0.25">
      <c r="A21" s="1">
        <v>20</v>
      </c>
      <c r="B21" s="102"/>
      <c r="C21" s="9"/>
      <c r="D21" s="9"/>
      <c r="E21" s="9"/>
      <c r="F21" s="9"/>
      <c r="G21" s="9"/>
      <c r="H21" s="9"/>
      <c r="I21" s="9"/>
      <c r="J21" s="1" t="s">
        <v>7</v>
      </c>
      <c r="K21" s="9"/>
      <c r="L21" s="1" t="s">
        <v>116</v>
      </c>
      <c r="M21" s="100"/>
    </row>
    <row r="22" spans="1:13" s="15" customFormat="1" ht="16.5" customHeight="1" x14ac:dyDescent="0.25">
      <c r="A22" s="9">
        <v>21</v>
      </c>
      <c r="B22" s="29">
        <v>41397</v>
      </c>
      <c r="C22" s="97"/>
      <c r="D22" s="9" t="s">
        <v>138</v>
      </c>
      <c r="E22" s="9" t="s">
        <v>124</v>
      </c>
      <c r="F22" s="9" t="s">
        <v>139</v>
      </c>
      <c r="G22" s="9" t="s">
        <v>86</v>
      </c>
      <c r="H22" s="9">
        <v>0</v>
      </c>
      <c r="I22" s="9" t="s">
        <v>125</v>
      </c>
      <c r="J22" s="9" t="s">
        <v>7</v>
      </c>
      <c r="K22" s="9" t="s">
        <v>126</v>
      </c>
      <c r="L22" s="9" t="s">
        <v>113</v>
      </c>
      <c r="M22" s="100" t="s">
        <v>490</v>
      </c>
    </row>
    <row r="23" spans="1:13" s="15" customFormat="1" ht="16.5" customHeight="1" x14ac:dyDescent="0.25">
      <c r="A23" s="9">
        <v>22</v>
      </c>
      <c r="B23" s="29">
        <v>41404</v>
      </c>
      <c r="C23" s="97"/>
      <c r="D23" s="9" t="s">
        <v>131</v>
      </c>
      <c r="E23" s="9" t="s">
        <v>67</v>
      </c>
      <c r="F23" s="9" t="s">
        <v>6</v>
      </c>
      <c r="G23" s="9" t="s">
        <v>69</v>
      </c>
      <c r="H23" s="9">
        <v>0</v>
      </c>
      <c r="I23" s="9" t="s">
        <v>66</v>
      </c>
      <c r="J23" s="9" t="s">
        <v>8</v>
      </c>
      <c r="K23" s="9" t="s">
        <v>73</v>
      </c>
      <c r="L23" s="9" t="s">
        <v>111</v>
      </c>
      <c r="M23" s="100"/>
    </row>
    <row r="24" spans="1:13" s="15" customFormat="1" ht="16.5" customHeight="1" x14ac:dyDescent="0.25">
      <c r="A24" s="9">
        <v>23</v>
      </c>
      <c r="B24" s="29">
        <v>41380</v>
      </c>
      <c r="C24" s="97"/>
      <c r="D24" s="9" t="s">
        <v>208</v>
      </c>
      <c r="E24" s="9" t="s">
        <v>67</v>
      </c>
      <c r="F24" s="9" t="s">
        <v>6</v>
      </c>
      <c r="G24" s="9" t="s">
        <v>200</v>
      </c>
      <c r="H24" s="9">
        <v>0</v>
      </c>
      <c r="I24" s="9" t="s">
        <v>93</v>
      </c>
      <c r="J24" s="9" t="s">
        <v>8</v>
      </c>
      <c r="K24" s="9" t="s">
        <v>73</v>
      </c>
      <c r="L24" s="9" t="s">
        <v>120</v>
      </c>
      <c r="M24" s="100"/>
    </row>
    <row r="25" spans="1:13" s="15" customFormat="1" ht="16.5" customHeight="1" x14ac:dyDescent="0.25">
      <c r="A25" s="9">
        <v>24</v>
      </c>
      <c r="B25" s="29">
        <v>41393</v>
      </c>
      <c r="C25" s="97"/>
      <c r="D25" s="9" t="s">
        <v>211</v>
      </c>
      <c r="E25" s="9" t="s">
        <v>67</v>
      </c>
      <c r="F25" s="9" t="s">
        <v>6</v>
      </c>
      <c r="G25" s="9" t="s">
        <v>86</v>
      </c>
      <c r="H25" s="9">
        <v>0</v>
      </c>
      <c r="I25" s="9" t="s">
        <v>100</v>
      </c>
      <c r="J25" s="9" t="s">
        <v>8</v>
      </c>
      <c r="K25" s="9" t="s">
        <v>73</v>
      </c>
      <c r="L25" s="9" t="s">
        <v>113</v>
      </c>
      <c r="M25" s="100" t="s">
        <v>489</v>
      </c>
    </row>
    <row r="26" spans="1:13" s="15" customFormat="1" ht="16.5" customHeight="1" x14ac:dyDescent="0.25">
      <c r="A26" s="9">
        <v>25</v>
      </c>
      <c r="B26" s="30">
        <v>41436</v>
      </c>
      <c r="C26" s="97"/>
      <c r="D26" s="9" t="s">
        <v>147</v>
      </c>
      <c r="E26" s="9" t="s">
        <v>67</v>
      </c>
      <c r="F26" s="9" t="s">
        <v>6</v>
      </c>
      <c r="G26" s="9" t="s">
        <v>102</v>
      </c>
      <c r="H26" s="9">
        <v>0</v>
      </c>
      <c r="I26" s="9" t="s">
        <v>70</v>
      </c>
      <c r="J26" s="9" t="s">
        <v>7</v>
      </c>
      <c r="K26" s="9" t="s">
        <v>148</v>
      </c>
      <c r="L26" s="9" t="s">
        <v>111</v>
      </c>
      <c r="M26" s="100"/>
    </row>
    <row r="27" spans="1:13" s="15" customFormat="1" ht="16.5" customHeight="1" x14ac:dyDescent="0.25">
      <c r="A27" s="9">
        <v>26</v>
      </c>
      <c r="B27" s="29">
        <v>41347</v>
      </c>
      <c r="C27" s="97"/>
      <c r="D27" s="9" t="s">
        <v>209</v>
      </c>
      <c r="E27" s="9" t="s">
        <v>210</v>
      </c>
      <c r="F27" s="9">
        <v>2</v>
      </c>
      <c r="G27" s="9" t="s">
        <v>69</v>
      </c>
      <c r="H27" s="9">
        <v>0</v>
      </c>
      <c r="I27" s="9" t="s">
        <v>70</v>
      </c>
      <c r="J27" s="9" t="s">
        <v>8</v>
      </c>
      <c r="K27" s="9" t="s">
        <v>73</v>
      </c>
      <c r="L27" s="9" t="s">
        <v>120</v>
      </c>
      <c r="M27" s="100"/>
    </row>
    <row r="28" spans="1:13" s="15" customFormat="1" ht="16.5" customHeight="1" x14ac:dyDescent="0.25">
      <c r="A28" s="9">
        <v>27</v>
      </c>
      <c r="B28" s="29">
        <v>41395</v>
      </c>
      <c r="C28" s="97"/>
      <c r="D28" s="9" t="s">
        <v>140</v>
      </c>
      <c r="E28" s="9" t="s">
        <v>67</v>
      </c>
      <c r="F28" s="9" t="s">
        <v>6</v>
      </c>
      <c r="G28" s="9" t="s">
        <v>86</v>
      </c>
      <c r="H28" s="9">
        <v>0</v>
      </c>
      <c r="I28" s="9" t="s">
        <v>130</v>
      </c>
      <c r="J28" s="9" t="s">
        <v>8</v>
      </c>
      <c r="K28" s="9" t="s">
        <v>73</v>
      </c>
      <c r="L28" s="9" t="s">
        <v>111</v>
      </c>
      <c r="M28" s="100" t="s">
        <v>487</v>
      </c>
    </row>
    <row r="29" spans="1:13" s="15" customFormat="1" ht="16.5" customHeight="1" x14ac:dyDescent="0.25">
      <c r="A29" s="9">
        <v>28</v>
      </c>
      <c r="B29" s="29">
        <v>41425</v>
      </c>
      <c r="C29" s="97"/>
      <c r="D29" s="9" t="s">
        <v>150</v>
      </c>
      <c r="E29" s="9" t="s">
        <v>212</v>
      </c>
      <c r="F29" s="9">
        <v>2</v>
      </c>
      <c r="G29" s="9" t="s">
        <v>102</v>
      </c>
      <c r="H29" s="9">
        <v>1</v>
      </c>
      <c r="I29" s="9" t="s">
        <v>66</v>
      </c>
      <c r="J29" s="9" t="s">
        <v>7</v>
      </c>
      <c r="K29" s="9" t="s">
        <v>151</v>
      </c>
      <c r="L29" s="9" t="s">
        <v>113</v>
      </c>
      <c r="M29" s="100" t="s">
        <v>488</v>
      </c>
    </row>
    <row r="30" spans="1:13" s="15" customFormat="1" ht="16.5" customHeight="1" x14ac:dyDescent="0.25">
      <c r="A30" s="9">
        <v>29</v>
      </c>
      <c r="B30" s="29">
        <v>41348</v>
      </c>
      <c r="C30" s="97"/>
      <c r="D30" s="9" t="s">
        <v>254</v>
      </c>
      <c r="E30" s="9" t="s">
        <v>213</v>
      </c>
      <c r="F30" s="9" t="s">
        <v>214</v>
      </c>
      <c r="G30" s="9" t="s">
        <v>69</v>
      </c>
      <c r="H30" s="9" t="s">
        <v>105</v>
      </c>
      <c r="I30" s="9" t="s">
        <v>75</v>
      </c>
      <c r="J30" s="9" t="s">
        <v>8</v>
      </c>
      <c r="K30" s="9" t="s">
        <v>73</v>
      </c>
      <c r="L30" s="9" t="s">
        <v>113</v>
      </c>
      <c r="M30" s="100" t="s">
        <v>76</v>
      </c>
    </row>
    <row r="31" spans="1:13" s="15" customFormat="1" ht="16.5" customHeight="1" x14ac:dyDescent="0.25">
      <c r="A31" s="9">
        <v>30</v>
      </c>
      <c r="B31" s="29">
        <v>41353</v>
      </c>
      <c r="C31" s="97"/>
      <c r="D31" s="9" t="s">
        <v>141</v>
      </c>
      <c r="E31" s="9" t="s">
        <v>259</v>
      </c>
      <c r="F31" s="9">
        <v>2.1</v>
      </c>
      <c r="G31" s="9" t="s">
        <v>88</v>
      </c>
      <c r="H31" s="9" t="s">
        <v>218</v>
      </c>
      <c r="I31" s="9" t="s">
        <v>129</v>
      </c>
      <c r="J31" s="9" t="s">
        <v>8</v>
      </c>
      <c r="K31" s="9" t="s">
        <v>73</v>
      </c>
      <c r="L31" s="9" t="s">
        <v>113</v>
      </c>
      <c r="M31" s="131" t="s">
        <v>80</v>
      </c>
    </row>
    <row r="32" spans="1:13" s="15" customFormat="1" ht="16.5" customHeight="1" x14ac:dyDescent="0.25">
      <c r="A32" s="1">
        <v>31</v>
      </c>
      <c r="B32" s="102">
        <v>41408</v>
      </c>
      <c r="C32" s="103"/>
      <c r="D32" s="104" t="s">
        <v>220</v>
      </c>
      <c r="E32" s="104" t="s">
        <v>221</v>
      </c>
      <c r="F32" s="104" t="s">
        <v>222</v>
      </c>
      <c r="G32" s="104" t="s">
        <v>102</v>
      </c>
      <c r="H32" s="104">
        <v>0</v>
      </c>
      <c r="I32" s="104" t="s">
        <v>223</v>
      </c>
      <c r="J32" s="1" t="s">
        <v>8</v>
      </c>
      <c r="K32" s="104" t="s">
        <v>73</v>
      </c>
      <c r="L32" s="1" t="s">
        <v>113</v>
      </c>
      <c r="M32" s="100"/>
    </row>
    <row r="33" spans="1:13" s="15" customFormat="1" ht="16.5" customHeight="1" x14ac:dyDescent="0.25">
      <c r="A33" s="1">
        <v>32</v>
      </c>
      <c r="B33" s="102"/>
      <c r="C33" s="9"/>
      <c r="D33" s="9"/>
      <c r="E33" s="9"/>
      <c r="F33" s="9"/>
      <c r="G33" s="9"/>
      <c r="H33" s="9"/>
      <c r="I33" s="9"/>
      <c r="J33" s="1" t="s">
        <v>8</v>
      </c>
      <c r="K33" s="9"/>
      <c r="L33" s="1" t="s">
        <v>117</v>
      </c>
      <c r="M33" s="100"/>
    </row>
    <row r="34" spans="1:13" s="15" customFormat="1" ht="16.5" customHeight="1" x14ac:dyDescent="0.25">
      <c r="A34" s="9">
        <v>33</v>
      </c>
      <c r="B34" s="29">
        <v>41422</v>
      </c>
      <c r="C34" s="97"/>
      <c r="D34" s="9" t="s">
        <v>247</v>
      </c>
      <c r="E34" s="9" t="s">
        <v>248</v>
      </c>
      <c r="F34" s="9" t="s">
        <v>255</v>
      </c>
      <c r="G34" s="9" t="s">
        <v>102</v>
      </c>
      <c r="H34" s="9">
        <v>0</v>
      </c>
      <c r="I34" s="9" t="s">
        <v>70</v>
      </c>
      <c r="J34" s="9" t="s">
        <v>8</v>
      </c>
      <c r="K34" s="9" t="s">
        <v>73</v>
      </c>
      <c r="L34" s="9" t="s">
        <v>113</v>
      </c>
      <c r="M34" s="100" t="s">
        <v>491</v>
      </c>
    </row>
    <row r="35" spans="1:13" s="15" customFormat="1" ht="16.5" customHeight="1" x14ac:dyDescent="0.25">
      <c r="A35" s="9">
        <v>34</v>
      </c>
      <c r="B35" s="29">
        <v>41424</v>
      </c>
      <c r="C35" s="97"/>
      <c r="D35" s="9" t="s">
        <v>256</v>
      </c>
      <c r="E35" s="9" t="s">
        <v>67</v>
      </c>
      <c r="F35" s="9" t="s">
        <v>6</v>
      </c>
      <c r="G35" s="9" t="s">
        <v>102</v>
      </c>
      <c r="H35" s="9">
        <v>0</v>
      </c>
      <c r="I35" s="9" t="s">
        <v>66</v>
      </c>
      <c r="J35" s="9" t="s">
        <v>8</v>
      </c>
      <c r="K35" s="9" t="s">
        <v>73</v>
      </c>
      <c r="L35" s="9" t="s">
        <v>118</v>
      </c>
      <c r="M35" s="100" t="s">
        <v>492</v>
      </c>
    </row>
    <row r="36" spans="1:13" s="15" customFormat="1" ht="16.5" customHeight="1" x14ac:dyDescent="0.25">
      <c r="A36" s="9">
        <v>35</v>
      </c>
      <c r="B36" s="29">
        <v>41423</v>
      </c>
      <c r="C36" s="97"/>
      <c r="D36" s="9" t="s">
        <v>257</v>
      </c>
      <c r="E36" s="9" t="s">
        <v>260</v>
      </c>
      <c r="F36" s="9" t="s">
        <v>258</v>
      </c>
      <c r="G36" s="9" t="s">
        <v>102</v>
      </c>
      <c r="H36" s="9">
        <v>0</v>
      </c>
      <c r="I36" s="9" t="s">
        <v>246</v>
      </c>
      <c r="J36" s="9" t="s">
        <v>8</v>
      </c>
      <c r="K36" s="9" t="s">
        <v>73</v>
      </c>
      <c r="L36" s="9" t="s">
        <v>119</v>
      </c>
      <c r="M36" s="100" t="s">
        <v>493</v>
      </c>
    </row>
    <row r="37" spans="1:13" s="15" customFormat="1" ht="16.5" customHeight="1" x14ac:dyDescent="0.25">
      <c r="A37" s="1">
        <v>36</v>
      </c>
      <c r="B37" s="102"/>
      <c r="C37" s="9"/>
      <c r="D37" s="9"/>
      <c r="E37" s="9"/>
      <c r="F37" s="9"/>
      <c r="G37" s="9"/>
      <c r="H37" s="9"/>
      <c r="I37" s="9"/>
      <c r="J37" s="1" t="s">
        <v>8</v>
      </c>
      <c r="K37" s="9"/>
      <c r="L37" s="1" t="s">
        <v>120</v>
      </c>
      <c r="M37" s="100"/>
    </row>
    <row r="38" spans="1:13" s="15" customFormat="1" ht="16.5" customHeight="1" x14ac:dyDescent="0.25">
      <c r="A38" s="9">
        <v>37</v>
      </c>
      <c r="B38" s="29">
        <v>41382</v>
      </c>
      <c r="C38" s="97"/>
      <c r="D38" s="9" t="s">
        <v>224</v>
      </c>
      <c r="E38" s="9" t="s">
        <v>227</v>
      </c>
      <c r="F38" s="9" t="s">
        <v>225</v>
      </c>
      <c r="G38" s="9" t="s">
        <v>86</v>
      </c>
      <c r="H38" s="9">
        <v>0</v>
      </c>
      <c r="I38" s="9" t="s">
        <v>70</v>
      </c>
      <c r="J38" s="24" t="s">
        <v>7</v>
      </c>
      <c r="K38" s="9" t="s">
        <v>152</v>
      </c>
      <c r="L38" s="9" t="s">
        <v>111</v>
      </c>
      <c r="M38" s="100"/>
    </row>
    <row r="39" spans="1:13" s="15" customFormat="1" ht="16.5" customHeight="1" x14ac:dyDescent="0.25">
      <c r="A39" s="9">
        <v>38</v>
      </c>
      <c r="B39" s="29">
        <v>41414</v>
      </c>
      <c r="C39" s="98"/>
      <c r="D39" s="9" t="s">
        <v>135</v>
      </c>
      <c r="E39" s="9" t="s">
        <v>67</v>
      </c>
      <c r="F39" s="9" t="s">
        <v>6</v>
      </c>
      <c r="G39" s="9" t="s">
        <v>102</v>
      </c>
      <c r="H39" s="9">
        <v>0</v>
      </c>
      <c r="I39" s="9" t="s">
        <v>70</v>
      </c>
      <c r="J39" s="24" t="s">
        <v>8</v>
      </c>
      <c r="K39" s="9" t="s">
        <v>8</v>
      </c>
      <c r="L39" s="9" t="s">
        <v>111</v>
      </c>
      <c r="M39" s="100" t="s">
        <v>494</v>
      </c>
    </row>
    <row r="40" spans="1:13" s="15" customFormat="1" ht="16.5" customHeight="1" x14ac:dyDescent="0.25">
      <c r="A40" s="9">
        <v>39</v>
      </c>
      <c r="B40" s="29">
        <v>41386</v>
      </c>
      <c r="C40" s="97"/>
      <c r="D40" s="9" t="s">
        <v>226</v>
      </c>
      <c r="E40" s="9" t="s">
        <v>228</v>
      </c>
      <c r="F40" s="9" t="s">
        <v>229</v>
      </c>
      <c r="G40" s="9" t="s">
        <v>94</v>
      </c>
      <c r="H40" s="9">
        <v>0</v>
      </c>
      <c r="I40" s="9" t="s">
        <v>70</v>
      </c>
      <c r="J40" s="24" t="s">
        <v>8</v>
      </c>
      <c r="K40" s="9" t="s">
        <v>73</v>
      </c>
      <c r="L40" s="9" t="s">
        <v>111</v>
      </c>
      <c r="M40" s="100"/>
    </row>
    <row r="41" spans="1:13" s="15" customFormat="1" ht="16.5" customHeight="1" x14ac:dyDescent="0.25">
      <c r="A41" s="9">
        <v>40</v>
      </c>
      <c r="B41" s="29">
        <v>41437</v>
      </c>
      <c r="C41" s="98"/>
      <c r="D41" s="9" t="s">
        <v>180</v>
      </c>
      <c r="E41" s="9" t="s">
        <v>67</v>
      </c>
      <c r="F41" s="9" t="s">
        <v>6</v>
      </c>
      <c r="G41" s="9" t="s">
        <v>102</v>
      </c>
      <c r="H41" s="9">
        <v>0</v>
      </c>
      <c r="I41" s="9" t="s">
        <v>70</v>
      </c>
      <c r="J41" s="24" t="s">
        <v>8</v>
      </c>
      <c r="K41" s="9" t="s">
        <v>73</v>
      </c>
      <c r="L41" s="9" t="s">
        <v>111</v>
      </c>
      <c r="M41" s="100"/>
    </row>
    <row r="42" spans="1:13" s="15" customFormat="1" ht="16.5" customHeight="1" x14ac:dyDescent="0.25">
      <c r="A42" s="9">
        <v>41</v>
      </c>
      <c r="B42" s="29">
        <v>41443</v>
      </c>
      <c r="C42" s="98"/>
      <c r="D42" s="9" t="s">
        <v>262</v>
      </c>
      <c r="E42" s="9" t="s">
        <v>261</v>
      </c>
      <c r="F42" s="9" t="s">
        <v>6</v>
      </c>
      <c r="G42" s="9" t="s">
        <v>86</v>
      </c>
      <c r="H42" s="9">
        <v>0</v>
      </c>
      <c r="I42" s="9" t="s">
        <v>70</v>
      </c>
      <c r="J42" s="24" t="s">
        <v>7</v>
      </c>
      <c r="K42" s="9" t="s">
        <v>148</v>
      </c>
      <c r="L42" s="9" t="s">
        <v>111</v>
      </c>
      <c r="M42" s="100"/>
    </row>
    <row r="43" spans="1:13" s="15" customFormat="1" ht="16.5" customHeight="1" x14ac:dyDescent="0.25">
      <c r="A43" s="9">
        <v>42</v>
      </c>
      <c r="B43" s="29">
        <v>41428</v>
      </c>
      <c r="C43" s="98"/>
      <c r="D43" s="9" t="s">
        <v>263</v>
      </c>
      <c r="E43" s="9" t="s">
        <v>67</v>
      </c>
      <c r="F43" s="9" t="s">
        <v>6</v>
      </c>
      <c r="G43" s="9" t="s">
        <v>264</v>
      </c>
      <c r="H43" s="9">
        <v>0</v>
      </c>
      <c r="I43" s="9" t="s">
        <v>70</v>
      </c>
      <c r="J43" s="24" t="s">
        <v>8</v>
      </c>
      <c r="K43" s="9" t="s">
        <v>73</v>
      </c>
      <c r="L43" s="9" t="s">
        <v>120</v>
      </c>
      <c r="M43" s="100"/>
    </row>
    <row r="44" spans="1:13" s="15" customFormat="1" ht="16.5" customHeight="1" x14ac:dyDescent="0.25">
      <c r="A44" s="9">
        <v>43</v>
      </c>
      <c r="B44" s="29">
        <v>41444</v>
      </c>
      <c r="C44" s="98"/>
      <c r="D44" s="9" t="s">
        <v>265</v>
      </c>
      <c r="E44" s="9" t="s">
        <v>306</v>
      </c>
      <c r="F44" s="9" t="s">
        <v>284</v>
      </c>
      <c r="G44" s="9" t="s">
        <v>86</v>
      </c>
      <c r="H44" s="9" t="s">
        <v>266</v>
      </c>
      <c r="I44" s="9" t="s">
        <v>70</v>
      </c>
      <c r="J44" s="24" t="s">
        <v>8</v>
      </c>
      <c r="K44" s="9" t="s">
        <v>73</v>
      </c>
      <c r="L44" s="9" t="s">
        <v>111</v>
      </c>
      <c r="M44" s="100" t="s">
        <v>495</v>
      </c>
    </row>
    <row r="45" spans="1:13" s="15" customFormat="1" ht="16.5" customHeight="1" x14ac:dyDescent="0.25">
      <c r="A45" s="9">
        <v>44</v>
      </c>
      <c r="B45" s="29">
        <v>41442</v>
      </c>
      <c r="C45" s="98"/>
      <c r="D45" s="9" t="s">
        <v>267</v>
      </c>
      <c r="E45" s="9" t="s">
        <v>268</v>
      </c>
      <c r="F45" s="9" t="s">
        <v>269</v>
      </c>
      <c r="G45" s="9" t="s">
        <v>86</v>
      </c>
      <c r="H45" s="9">
        <v>0</v>
      </c>
      <c r="I45" s="9" t="s">
        <v>70</v>
      </c>
      <c r="J45" s="24" t="s">
        <v>7</v>
      </c>
      <c r="K45" s="9" t="s">
        <v>270</v>
      </c>
      <c r="L45" s="9" t="s">
        <v>111</v>
      </c>
      <c r="M45" s="100"/>
    </row>
    <row r="46" spans="1:13" s="15" customFormat="1" ht="16.5" customHeight="1" x14ac:dyDescent="0.25">
      <c r="A46" s="9">
        <v>45</v>
      </c>
      <c r="B46" s="29">
        <v>41446</v>
      </c>
      <c r="C46" s="98"/>
      <c r="D46" s="9" t="s">
        <v>271</v>
      </c>
      <c r="E46" s="9" t="s">
        <v>67</v>
      </c>
      <c r="F46" s="9" t="s">
        <v>6</v>
      </c>
      <c r="G46" s="9" t="s">
        <v>86</v>
      </c>
      <c r="H46" s="9">
        <v>0</v>
      </c>
      <c r="I46" s="9" t="s">
        <v>70</v>
      </c>
      <c r="J46" s="24" t="s">
        <v>7</v>
      </c>
      <c r="K46" s="9" t="s">
        <v>89</v>
      </c>
      <c r="L46" s="9" t="s">
        <v>113</v>
      </c>
      <c r="M46" s="100" t="s">
        <v>496</v>
      </c>
    </row>
    <row r="47" spans="1:13" s="15" customFormat="1" ht="16.5" customHeight="1" x14ac:dyDescent="0.25">
      <c r="A47" s="9">
        <v>46</v>
      </c>
      <c r="B47" s="29">
        <v>41431</v>
      </c>
      <c r="C47" s="98"/>
      <c r="D47" s="9" t="s">
        <v>272</v>
      </c>
      <c r="E47" s="9" t="s">
        <v>273</v>
      </c>
      <c r="F47" s="9" t="s">
        <v>274</v>
      </c>
      <c r="G47" s="9" t="s">
        <v>102</v>
      </c>
      <c r="H47" s="9">
        <v>0</v>
      </c>
      <c r="I47" s="9" t="s">
        <v>70</v>
      </c>
      <c r="J47" s="24" t="s">
        <v>7</v>
      </c>
      <c r="K47" s="9" t="s">
        <v>275</v>
      </c>
      <c r="L47" s="9" t="s">
        <v>118</v>
      </c>
      <c r="M47" s="100"/>
    </row>
    <row r="48" spans="1:13" s="15" customFormat="1" ht="16.5" customHeight="1" x14ac:dyDescent="0.25">
      <c r="A48" s="9">
        <v>47</v>
      </c>
      <c r="B48" s="29">
        <v>41432</v>
      </c>
      <c r="C48" s="98"/>
      <c r="D48" s="9" t="s">
        <v>276</v>
      </c>
      <c r="E48" s="9" t="s">
        <v>67</v>
      </c>
      <c r="F48" s="9" t="s">
        <v>6</v>
      </c>
      <c r="G48" s="9" t="s">
        <v>102</v>
      </c>
      <c r="H48" s="9">
        <v>0</v>
      </c>
      <c r="I48" s="9" t="s">
        <v>125</v>
      </c>
      <c r="J48" s="24" t="s">
        <v>8</v>
      </c>
      <c r="K48" s="9" t="s">
        <v>73</v>
      </c>
      <c r="L48" s="9" t="s">
        <v>113</v>
      </c>
      <c r="M48" s="100" t="s">
        <v>497</v>
      </c>
    </row>
    <row r="49" spans="1:13" s="15" customFormat="1" ht="16.5" customHeight="1" x14ac:dyDescent="0.25">
      <c r="A49" s="9">
        <v>48</v>
      </c>
      <c r="B49" s="29">
        <v>41430</v>
      </c>
      <c r="C49" s="98"/>
      <c r="D49" s="9" t="s">
        <v>277</v>
      </c>
      <c r="E49" s="9" t="s">
        <v>278</v>
      </c>
      <c r="F49" s="9" t="s">
        <v>279</v>
      </c>
      <c r="G49" s="9" t="s">
        <v>102</v>
      </c>
      <c r="H49" s="9">
        <v>0</v>
      </c>
      <c r="I49" s="9" t="s">
        <v>280</v>
      </c>
      <c r="J49" s="24" t="s">
        <v>8</v>
      </c>
      <c r="K49" s="9" t="s">
        <v>73</v>
      </c>
      <c r="L49" s="9" t="s">
        <v>111</v>
      </c>
      <c r="M49" s="100" t="s">
        <v>498</v>
      </c>
    </row>
    <row r="50" spans="1:13" s="15" customFormat="1" ht="16.5" customHeight="1" x14ac:dyDescent="0.25">
      <c r="A50" s="9">
        <v>49</v>
      </c>
      <c r="B50" s="29">
        <v>41429</v>
      </c>
      <c r="C50" s="98"/>
      <c r="D50" s="9" t="s">
        <v>281</v>
      </c>
      <c r="E50" s="9" t="s">
        <v>283</v>
      </c>
      <c r="F50" s="9" t="s">
        <v>282</v>
      </c>
      <c r="G50" s="9" t="s">
        <v>102</v>
      </c>
      <c r="H50" s="9">
        <v>0</v>
      </c>
      <c r="I50" s="9" t="s">
        <v>246</v>
      </c>
      <c r="J50" s="24" t="s">
        <v>8</v>
      </c>
      <c r="K50" s="9" t="s">
        <v>73</v>
      </c>
      <c r="L50" s="9" t="s">
        <v>111</v>
      </c>
      <c r="M50" s="100" t="s">
        <v>500</v>
      </c>
    </row>
    <row r="51" spans="1:13" s="15" customFormat="1" ht="16.5" customHeight="1" x14ac:dyDescent="0.25">
      <c r="A51" s="10">
        <v>50</v>
      </c>
      <c r="B51" s="29">
        <v>41417</v>
      </c>
      <c r="C51" s="97"/>
      <c r="D51" s="9" t="s">
        <v>231</v>
      </c>
      <c r="E51" s="9" t="s">
        <v>232</v>
      </c>
      <c r="F51" s="9" t="s">
        <v>230</v>
      </c>
      <c r="G51" s="9" t="s">
        <v>102</v>
      </c>
      <c r="H51" s="9">
        <v>0</v>
      </c>
      <c r="I51" s="9" t="s">
        <v>70</v>
      </c>
      <c r="J51" s="24" t="s">
        <v>7</v>
      </c>
      <c r="K51" s="9" t="s">
        <v>299</v>
      </c>
      <c r="L51" s="9" t="s">
        <v>111</v>
      </c>
      <c r="M51" s="100"/>
    </row>
    <row r="52" spans="1:13" s="15" customFormat="1" ht="16.5" customHeight="1" x14ac:dyDescent="0.25">
      <c r="A52" s="9">
        <v>51</v>
      </c>
      <c r="B52" s="29">
        <v>41389</v>
      </c>
      <c r="C52" s="97"/>
      <c r="D52" s="9" t="s">
        <v>233</v>
      </c>
      <c r="E52" s="9" t="s">
        <v>67</v>
      </c>
      <c r="F52" s="9" t="s">
        <v>6</v>
      </c>
      <c r="G52" s="9" t="s">
        <v>86</v>
      </c>
      <c r="H52" s="9">
        <v>0</v>
      </c>
      <c r="I52" s="9" t="s">
        <v>66</v>
      </c>
      <c r="J52" s="24" t="s">
        <v>8</v>
      </c>
      <c r="K52" s="9" t="s">
        <v>73</v>
      </c>
      <c r="L52" s="9" t="s">
        <v>113</v>
      </c>
      <c r="M52" s="100" t="s">
        <v>484</v>
      </c>
    </row>
    <row r="53" spans="1:13" s="15" customFormat="1" ht="16.5" customHeight="1" x14ac:dyDescent="0.25">
      <c r="A53" s="9">
        <v>52</v>
      </c>
      <c r="B53" s="29">
        <v>41409</v>
      </c>
      <c r="C53" s="97"/>
      <c r="D53" s="9" t="s">
        <v>134</v>
      </c>
      <c r="E53" s="9" t="s">
        <v>125</v>
      </c>
      <c r="F53" s="9" t="s">
        <v>6</v>
      </c>
      <c r="G53" s="9" t="s">
        <v>86</v>
      </c>
      <c r="H53" s="9">
        <v>0</v>
      </c>
      <c r="I53" s="9" t="s">
        <v>70</v>
      </c>
      <c r="J53" s="24" t="s">
        <v>8</v>
      </c>
      <c r="K53" s="9" t="s">
        <v>73</v>
      </c>
      <c r="L53" s="9" t="s">
        <v>111</v>
      </c>
      <c r="M53" s="100" t="s">
        <v>510</v>
      </c>
    </row>
    <row r="54" spans="1:13" s="15" customFormat="1" ht="16.5" customHeight="1" x14ac:dyDescent="0.25">
      <c r="A54" s="9">
        <v>53</v>
      </c>
      <c r="B54" s="29">
        <v>41411</v>
      </c>
      <c r="C54" s="97"/>
      <c r="D54" s="9" t="s">
        <v>234</v>
      </c>
      <c r="E54" s="9" t="s">
        <v>132</v>
      </c>
      <c r="F54" s="9" t="s">
        <v>6</v>
      </c>
      <c r="G54" s="9" t="s">
        <v>102</v>
      </c>
      <c r="H54" s="9" t="s">
        <v>133</v>
      </c>
      <c r="I54" s="9" t="s">
        <v>70</v>
      </c>
      <c r="J54" s="24" t="s">
        <v>8</v>
      </c>
      <c r="K54" s="9" t="s">
        <v>73</v>
      </c>
      <c r="L54" s="9" t="s">
        <v>111</v>
      </c>
      <c r="M54" s="100" t="s">
        <v>511</v>
      </c>
    </row>
    <row r="55" spans="1:13" s="15" customFormat="1" ht="16.5" customHeight="1" x14ac:dyDescent="0.25">
      <c r="A55" s="9">
        <v>54</v>
      </c>
      <c r="B55" s="29">
        <v>41416</v>
      </c>
      <c r="C55" s="97"/>
      <c r="D55" s="9" t="s">
        <v>149</v>
      </c>
      <c r="E55" s="9" t="s">
        <v>235</v>
      </c>
      <c r="F55" s="9" t="s">
        <v>301</v>
      </c>
      <c r="G55" s="9" t="s">
        <v>68</v>
      </c>
      <c r="H55" s="9" t="s">
        <v>502</v>
      </c>
      <c r="I55" s="9" t="s">
        <v>70</v>
      </c>
      <c r="J55" s="24" t="s">
        <v>8</v>
      </c>
      <c r="K55" s="9" t="s">
        <v>73</v>
      </c>
      <c r="L55" s="9" t="s">
        <v>111</v>
      </c>
      <c r="M55" s="100" t="s">
        <v>501</v>
      </c>
    </row>
    <row r="56" spans="1:13" s="15" customFormat="1" ht="16.5" customHeight="1" x14ac:dyDescent="0.25">
      <c r="A56" s="1">
        <v>55</v>
      </c>
      <c r="B56" s="102">
        <v>41394</v>
      </c>
      <c r="C56" s="105"/>
      <c r="D56" s="1" t="s">
        <v>236</v>
      </c>
      <c r="E56" s="1" t="s">
        <v>237</v>
      </c>
      <c r="F56" s="1" t="s">
        <v>238</v>
      </c>
      <c r="G56" s="1" t="s">
        <v>102</v>
      </c>
      <c r="H56" s="1">
        <v>0</v>
      </c>
      <c r="I56" s="1" t="s">
        <v>70</v>
      </c>
      <c r="J56" s="106" t="s">
        <v>7</v>
      </c>
      <c r="K56" s="1" t="s">
        <v>103</v>
      </c>
      <c r="L56" s="1" t="s">
        <v>111</v>
      </c>
      <c r="M56" s="100"/>
    </row>
    <row r="57" spans="1:13" s="15" customFormat="1" ht="16.5" customHeight="1" x14ac:dyDescent="0.25">
      <c r="A57" s="9">
        <v>56</v>
      </c>
      <c r="B57" s="29">
        <v>41438</v>
      </c>
      <c r="C57" s="97"/>
      <c r="D57" s="9" t="s">
        <v>144</v>
      </c>
      <c r="E57" s="9" t="s">
        <v>67</v>
      </c>
      <c r="F57" s="9" t="s">
        <v>6</v>
      </c>
      <c r="G57" s="9" t="s">
        <v>102</v>
      </c>
      <c r="H57" s="9">
        <v>0</v>
      </c>
      <c r="I57" s="9" t="s">
        <v>70</v>
      </c>
      <c r="J57" s="24" t="s">
        <v>8</v>
      </c>
      <c r="K57" s="9" t="s">
        <v>73</v>
      </c>
      <c r="L57" s="9" t="s">
        <v>111</v>
      </c>
      <c r="M57" s="100" t="s">
        <v>503</v>
      </c>
    </row>
    <row r="58" spans="1:13" s="15" customFormat="1" ht="16.5" customHeight="1" x14ac:dyDescent="0.25">
      <c r="A58" s="9">
        <v>57</v>
      </c>
      <c r="B58" s="44" t="s">
        <v>108</v>
      </c>
      <c r="C58" s="97"/>
      <c r="D58" s="9" t="s">
        <v>143</v>
      </c>
      <c r="E58" s="9" t="s">
        <v>67</v>
      </c>
      <c r="F58" s="9" t="s">
        <v>6</v>
      </c>
      <c r="G58" s="9" t="s">
        <v>102</v>
      </c>
      <c r="H58" s="9">
        <v>0</v>
      </c>
      <c r="I58" s="9" t="s">
        <v>70</v>
      </c>
      <c r="J58" s="24" t="s">
        <v>8</v>
      </c>
      <c r="K58" s="9" t="s">
        <v>73</v>
      </c>
      <c r="L58" s="9" t="s">
        <v>111</v>
      </c>
      <c r="M58" s="100"/>
    </row>
    <row r="59" spans="1:13" s="15" customFormat="1" ht="16.5" customHeight="1" x14ac:dyDescent="0.25">
      <c r="A59" s="9">
        <v>58</v>
      </c>
      <c r="B59" s="29">
        <v>41387</v>
      </c>
      <c r="C59" s="97"/>
      <c r="D59" s="9" t="s">
        <v>239</v>
      </c>
      <c r="E59" s="9" t="s">
        <v>241</v>
      </c>
      <c r="F59" s="9" t="s">
        <v>240</v>
      </c>
      <c r="G59" s="9" t="s">
        <v>86</v>
      </c>
      <c r="H59" s="9" t="s">
        <v>242</v>
      </c>
      <c r="I59" s="9" t="s">
        <v>101</v>
      </c>
      <c r="J59" s="24" t="s">
        <v>8</v>
      </c>
      <c r="K59" s="9" t="s">
        <v>73</v>
      </c>
      <c r="L59" s="9" t="s">
        <v>111</v>
      </c>
      <c r="M59" s="100" t="s">
        <v>499</v>
      </c>
    </row>
    <row r="60" spans="1:13" s="15" customFormat="1" ht="16.5" customHeight="1" x14ac:dyDescent="0.25">
      <c r="A60" s="9">
        <v>59</v>
      </c>
      <c r="B60" s="29">
        <v>41402</v>
      </c>
      <c r="C60" s="97"/>
      <c r="D60" s="9" t="s">
        <v>243</v>
      </c>
      <c r="E60" s="9" t="s">
        <v>74</v>
      </c>
      <c r="F60" s="9" t="s">
        <v>6</v>
      </c>
      <c r="G60" s="9" t="s">
        <v>102</v>
      </c>
      <c r="H60" s="9" t="s">
        <v>136</v>
      </c>
      <c r="I60" s="9" t="s">
        <v>70</v>
      </c>
      <c r="J60" s="24" t="s">
        <v>7</v>
      </c>
      <c r="K60" s="9" t="s">
        <v>137</v>
      </c>
      <c r="L60" s="9" t="s">
        <v>111</v>
      </c>
      <c r="M60" s="100" t="s">
        <v>504</v>
      </c>
    </row>
    <row r="61" spans="1:13" s="15" customFormat="1" ht="16.5" customHeight="1" x14ac:dyDescent="0.25">
      <c r="A61" s="9">
        <v>60</v>
      </c>
      <c r="B61" s="29">
        <v>41396</v>
      </c>
      <c r="C61" s="97"/>
      <c r="D61" s="9" t="s">
        <v>142</v>
      </c>
      <c r="E61" s="9" t="s">
        <v>244</v>
      </c>
      <c r="F61" s="9" t="s">
        <v>127</v>
      </c>
      <c r="G61" s="9" t="s">
        <v>86</v>
      </c>
      <c r="H61" s="9">
        <v>0</v>
      </c>
      <c r="I61" s="9" t="s">
        <v>128</v>
      </c>
      <c r="J61" s="24" t="s">
        <v>8</v>
      </c>
      <c r="K61" s="9" t="s">
        <v>73</v>
      </c>
      <c r="L61" s="9" t="s">
        <v>113</v>
      </c>
      <c r="M61" s="100" t="s">
        <v>499</v>
      </c>
    </row>
    <row r="62" spans="1:13" ht="16.5" customHeight="1" x14ac:dyDescent="0.25">
      <c r="A62" s="125">
        <v>61</v>
      </c>
      <c r="B62" s="126">
        <v>42062</v>
      </c>
      <c r="C62" s="125"/>
      <c r="D62" s="125" t="s">
        <v>851</v>
      </c>
      <c r="E62" s="125" t="s">
        <v>854</v>
      </c>
      <c r="F62" s="125" t="s">
        <v>852</v>
      </c>
      <c r="G62" s="125" t="s">
        <v>6</v>
      </c>
      <c r="H62" s="125" t="s">
        <v>6</v>
      </c>
      <c r="I62" s="125" t="s">
        <v>6</v>
      </c>
      <c r="J62" s="125" t="s">
        <v>8</v>
      </c>
      <c r="K62" s="125" t="s">
        <v>6</v>
      </c>
      <c r="L62" s="125" t="s">
        <v>853</v>
      </c>
      <c r="M62" s="323" t="s">
        <v>855</v>
      </c>
    </row>
  </sheetData>
  <autoFilter ref="A1:M62">
    <sortState ref="A2:O61">
      <sortCondition ref="A1:A62"/>
    </sortState>
  </autoFilter>
  <pageMargins left="0.7" right="0.7" top="0.75" bottom="0.75" header="0.3" footer="0.3"/>
  <pageSetup scale="76" orientation="landscape" r:id="rId1"/>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pane xSplit="1" ySplit="1" topLeftCell="B2" activePane="bottomRight" state="frozen"/>
      <selection pane="topRight" activeCell="C1" sqref="C1"/>
      <selection pane="bottomLeft" activeCell="A2" sqref="A2"/>
      <selection pane="bottomRight" activeCell="D24" sqref="D24"/>
    </sheetView>
  </sheetViews>
  <sheetFormatPr defaultColWidth="9.140625" defaultRowHeight="15" x14ac:dyDescent="0.25"/>
  <cols>
    <col min="1" max="7" width="12.7109375" style="14" customWidth="1"/>
    <col min="8" max="8" width="6" style="14" customWidth="1"/>
    <col min="9" max="9" width="12.7109375" style="14" customWidth="1"/>
    <col min="10" max="10" width="13.5703125" style="14" customWidth="1"/>
    <col min="11" max="11" width="15.5703125" style="14" customWidth="1"/>
    <col min="12" max="12" width="9.140625" style="14"/>
    <col min="13" max="16384" width="9.140625" style="5"/>
  </cols>
  <sheetData>
    <row r="1" spans="1:12" s="244" customFormat="1" ht="39" x14ac:dyDescent="0.25">
      <c r="A1" s="48" t="s">
        <v>60</v>
      </c>
      <c r="B1" s="48" t="s">
        <v>2</v>
      </c>
      <c r="C1" s="48" t="s">
        <v>59</v>
      </c>
      <c r="D1" s="48" t="s">
        <v>659</v>
      </c>
      <c r="E1" s="48" t="s">
        <v>658</v>
      </c>
      <c r="F1" s="36" t="s">
        <v>181</v>
      </c>
      <c r="G1" s="36" t="s">
        <v>182</v>
      </c>
      <c r="H1" s="36" t="s">
        <v>671</v>
      </c>
      <c r="I1" s="36" t="s">
        <v>657</v>
      </c>
      <c r="J1" s="36" t="s">
        <v>183</v>
      </c>
      <c r="K1" s="36" t="s">
        <v>184</v>
      </c>
      <c r="L1" s="243" t="s">
        <v>13</v>
      </c>
    </row>
    <row r="2" spans="1:12" x14ac:dyDescent="0.25">
      <c r="A2" s="14">
        <v>7</v>
      </c>
      <c r="B2" s="209">
        <v>41157</v>
      </c>
      <c r="C2" s="209">
        <v>41361</v>
      </c>
      <c r="D2" s="209">
        <v>41477</v>
      </c>
      <c r="E2" s="209" t="s">
        <v>295</v>
      </c>
      <c r="F2" s="209">
        <v>41541</v>
      </c>
      <c r="G2" s="209">
        <v>41541</v>
      </c>
      <c r="H2" s="210">
        <v>60</v>
      </c>
      <c r="I2" s="209">
        <v>41541</v>
      </c>
      <c r="J2" s="209">
        <v>41587</v>
      </c>
      <c r="K2" s="209" t="s">
        <v>6</v>
      </c>
      <c r="L2" s="14" t="s">
        <v>670</v>
      </c>
    </row>
    <row r="3" spans="1:12" x14ac:dyDescent="0.25">
      <c r="A3" s="14">
        <v>8</v>
      </c>
      <c r="B3" s="209">
        <v>41163</v>
      </c>
      <c r="C3" s="223">
        <v>41354</v>
      </c>
      <c r="D3" s="223">
        <v>41465</v>
      </c>
      <c r="E3" s="223">
        <v>41514</v>
      </c>
      <c r="F3" s="223">
        <v>41509</v>
      </c>
      <c r="G3" s="223">
        <v>41563</v>
      </c>
      <c r="H3" s="210">
        <v>80</v>
      </c>
      <c r="I3" s="223"/>
      <c r="J3" s="223" t="s">
        <v>6</v>
      </c>
      <c r="K3" s="223">
        <v>41572</v>
      </c>
      <c r="L3" s="14" t="s">
        <v>673</v>
      </c>
    </row>
    <row r="4" spans="1:12" x14ac:dyDescent="0.25">
      <c r="A4" s="13">
        <v>10</v>
      </c>
      <c r="B4" s="223">
        <v>41179</v>
      </c>
      <c r="C4" s="209">
        <v>41388</v>
      </c>
      <c r="D4" s="209">
        <v>41485</v>
      </c>
      <c r="E4" s="209" t="s">
        <v>6</v>
      </c>
      <c r="F4" s="240">
        <v>41423</v>
      </c>
      <c r="G4" s="209">
        <v>41522</v>
      </c>
      <c r="H4" s="210">
        <v>60</v>
      </c>
      <c r="I4" s="209"/>
      <c r="J4" s="209">
        <v>41614</v>
      </c>
      <c r="K4" s="209">
        <v>41613</v>
      </c>
      <c r="L4" s="14" t="s">
        <v>677</v>
      </c>
    </row>
    <row r="5" spans="1:12" x14ac:dyDescent="0.25">
      <c r="A5" s="14">
        <v>19</v>
      </c>
      <c r="B5" s="209">
        <v>41150</v>
      </c>
      <c r="C5" s="209">
        <v>41381</v>
      </c>
      <c r="D5" s="209">
        <v>41465</v>
      </c>
      <c r="E5" s="223" t="s">
        <v>290</v>
      </c>
      <c r="F5" s="209">
        <v>41512</v>
      </c>
      <c r="G5" s="209">
        <v>41536</v>
      </c>
      <c r="H5" s="210">
        <v>80</v>
      </c>
      <c r="I5" s="209"/>
      <c r="J5" s="209">
        <v>41564</v>
      </c>
      <c r="K5" s="209">
        <v>41596</v>
      </c>
      <c r="L5" s="14" t="s">
        <v>669</v>
      </c>
    </row>
    <row r="6" spans="1:12" x14ac:dyDescent="0.25">
      <c r="A6" s="14">
        <v>26</v>
      </c>
      <c r="B6" s="209">
        <v>41164</v>
      </c>
      <c r="C6" s="209">
        <v>41347</v>
      </c>
      <c r="D6" s="209">
        <v>41466</v>
      </c>
      <c r="E6" s="209" t="s">
        <v>294</v>
      </c>
      <c r="F6" s="209">
        <v>41516</v>
      </c>
      <c r="G6" s="209">
        <v>41529</v>
      </c>
      <c r="H6" s="210">
        <v>80</v>
      </c>
      <c r="I6" s="209"/>
      <c r="J6" s="209">
        <v>41589</v>
      </c>
      <c r="K6" s="209">
        <v>41572</v>
      </c>
      <c r="L6" s="14" t="s">
        <v>679</v>
      </c>
    </row>
    <row r="7" spans="1:12" x14ac:dyDescent="0.25">
      <c r="A7" s="14">
        <v>30</v>
      </c>
      <c r="B7" s="209">
        <v>41178</v>
      </c>
      <c r="C7" s="209">
        <v>41353</v>
      </c>
      <c r="D7" s="209">
        <v>41481</v>
      </c>
      <c r="E7" s="209">
        <v>41565</v>
      </c>
      <c r="F7" s="209">
        <v>41527</v>
      </c>
      <c r="G7" s="209">
        <v>41526</v>
      </c>
      <c r="H7" s="210">
        <v>80</v>
      </c>
      <c r="I7" s="209"/>
      <c r="J7" s="209" t="s">
        <v>305</v>
      </c>
      <c r="K7" s="209">
        <v>41577</v>
      </c>
      <c r="L7" s="14" t="s">
        <v>674</v>
      </c>
    </row>
    <row r="8" spans="1:12" x14ac:dyDescent="0.25">
      <c r="A8" s="14">
        <v>37</v>
      </c>
      <c r="B8" s="209">
        <v>41254</v>
      </c>
      <c r="C8" s="209">
        <v>41382</v>
      </c>
      <c r="D8" s="209">
        <v>41479</v>
      </c>
      <c r="E8" s="209">
        <v>41557</v>
      </c>
      <c r="F8" s="209">
        <v>41515</v>
      </c>
      <c r="G8" s="209">
        <v>41683</v>
      </c>
      <c r="H8" s="210">
        <v>50</v>
      </c>
      <c r="I8" s="209">
        <v>41584</v>
      </c>
      <c r="J8" s="209">
        <v>41694</v>
      </c>
      <c r="K8" s="209" t="s">
        <v>6</v>
      </c>
      <c r="L8" s="14" t="s">
        <v>676</v>
      </c>
    </row>
    <row r="9" spans="1:12" x14ac:dyDescent="0.25">
      <c r="A9" s="14">
        <v>39</v>
      </c>
      <c r="B9" s="209">
        <v>41254</v>
      </c>
      <c r="C9" s="209">
        <v>41386</v>
      </c>
      <c r="D9" s="209">
        <v>41477</v>
      </c>
      <c r="E9" s="209" t="s">
        <v>292</v>
      </c>
      <c r="F9" s="209">
        <v>41520</v>
      </c>
      <c r="G9" s="209" t="s">
        <v>288</v>
      </c>
      <c r="H9" s="209"/>
      <c r="I9" s="209"/>
      <c r="J9" s="209" t="s">
        <v>296</v>
      </c>
      <c r="K9" s="209">
        <v>41572</v>
      </c>
      <c r="L9" s="14" t="s">
        <v>672</v>
      </c>
    </row>
    <row r="10" spans="1:12" x14ac:dyDescent="0.25">
      <c r="A10" s="14">
        <v>40</v>
      </c>
      <c r="B10" s="209">
        <v>41285</v>
      </c>
      <c r="C10" s="209">
        <v>41437</v>
      </c>
      <c r="D10" s="209">
        <v>41486</v>
      </c>
      <c r="E10" s="209">
        <v>41562</v>
      </c>
      <c r="F10" s="209">
        <v>41530</v>
      </c>
      <c r="G10" s="209">
        <v>41530</v>
      </c>
      <c r="H10" s="210">
        <v>60</v>
      </c>
      <c r="I10" s="209"/>
      <c r="J10" s="209">
        <v>41600</v>
      </c>
      <c r="K10" s="209">
        <v>41597</v>
      </c>
      <c r="L10" s="14" t="s">
        <v>678</v>
      </c>
    </row>
    <row r="11" spans="1:12" x14ac:dyDescent="0.25">
      <c r="A11" s="14">
        <v>51</v>
      </c>
      <c r="B11" s="209">
        <v>41240</v>
      </c>
      <c r="C11" s="209">
        <v>41389</v>
      </c>
      <c r="D11" s="209">
        <v>41466</v>
      </c>
      <c r="E11" s="209">
        <v>41521</v>
      </c>
      <c r="F11" s="209">
        <v>41513</v>
      </c>
      <c r="G11" s="209">
        <v>41521</v>
      </c>
      <c r="H11" s="210">
        <v>60</v>
      </c>
      <c r="I11" s="209"/>
      <c r="J11" s="241">
        <v>41724</v>
      </c>
      <c r="K11" s="209">
        <v>41576</v>
      </c>
      <c r="L11" s="14" t="s">
        <v>675</v>
      </c>
    </row>
    <row r="12" spans="1:12" x14ac:dyDescent="0.25">
      <c r="A12" s="242">
        <v>59</v>
      </c>
      <c r="D12" s="14" t="s">
        <v>537</v>
      </c>
      <c r="E12" s="14" t="s">
        <v>537</v>
      </c>
      <c r="F12" s="14" t="s">
        <v>537</v>
      </c>
      <c r="G12" s="14" t="s">
        <v>537</v>
      </c>
      <c r="I12" s="14" t="s">
        <v>304</v>
      </c>
      <c r="J12" s="14" t="s">
        <v>537</v>
      </c>
      <c r="K12" s="14" t="s">
        <v>537</v>
      </c>
    </row>
  </sheetData>
  <autoFilter ref="A1:L1">
    <sortState ref="A2:M12">
      <sortCondition ref="A1"/>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9"/>
  <sheetViews>
    <sheetView workbookViewId="0">
      <pane xSplit="5" ySplit="1" topLeftCell="F2" activePane="bottomRight" state="frozen"/>
      <selection pane="topRight" activeCell="G1" sqref="G1"/>
      <selection pane="bottomLeft" activeCell="A2" sqref="A2"/>
      <selection pane="bottomRight" activeCell="B1" sqref="B1:B1048576"/>
    </sheetView>
  </sheetViews>
  <sheetFormatPr defaultColWidth="9.140625" defaultRowHeight="15" x14ac:dyDescent="0.25"/>
  <cols>
    <col min="1" max="1" width="5" style="14" customWidth="1"/>
    <col min="2" max="4" width="8.28515625" style="12" hidden="1" customWidth="1"/>
    <col min="5" max="5" width="8.28515625" style="14" hidden="1" customWidth="1"/>
    <col min="6" max="6" width="8.28515625" style="14" customWidth="1"/>
    <col min="7" max="7" width="5.85546875" style="14" customWidth="1"/>
    <col min="8" max="8" width="10" style="12" customWidth="1"/>
    <col min="9" max="9" width="6" style="14" customWidth="1"/>
    <col min="10" max="11" width="5" style="14" customWidth="1"/>
    <col min="12" max="18" width="8.28515625" style="52" customWidth="1"/>
    <col min="19" max="19" width="8.28515625" style="239" customWidth="1"/>
    <col min="20" max="20" width="8.28515625" style="52" customWidth="1"/>
    <col min="21" max="25" width="4.42578125" style="52" customWidth="1"/>
    <col min="26" max="26" width="9.5703125" style="5" customWidth="1"/>
    <col min="27" max="27" width="8" style="5" customWidth="1"/>
    <col min="28" max="28" width="9.5703125" style="107" customWidth="1"/>
    <col min="29" max="29" width="9.7109375" style="107" bestFit="1" customWidth="1"/>
    <col min="30" max="30" width="5.85546875" style="107" customWidth="1"/>
    <col min="31" max="31" width="8.5703125" style="107" customWidth="1"/>
    <col min="32" max="32" width="9.42578125" style="107" customWidth="1"/>
    <col min="33" max="33" width="10.140625" style="107" customWidth="1"/>
    <col min="34" max="34" width="6.140625" style="107" customWidth="1"/>
    <col min="35" max="35" width="6" style="144" customWidth="1"/>
    <col min="36" max="36" width="5" style="144" customWidth="1"/>
    <col min="37" max="39" width="11" style="107" customWidth="1"/>
    <col min="40" max="40" width="11" style="218" customWidth="1"/>
    <col min="41" max="43" width="11" style="107" customWidth="1"/>
    <col min="44" max="53" width="6.85546875" style="107" customWidth="1"/>
    <col min="54" max="56" width="8.85546875" customWidth="1"/>
    <col min="57" max="16384" width="9.140625" style="12"/>
  </cols>
  <sheetData>
    <row r="1" spans="1:56" ht="63.75" customHeight="1" x14ac:dyDescent="0.25">
      <c r="A1" s="48" t="s">
        <v>60</v>
      </c>
      <c r="B1" s="201" t="s">
        <v>2</v>
      </c>
      <c r="C1" s="48" t="s">
        <v>59</v>
      </c>
      <c r="D1" s="48" t="s">
        <v>468</v>
      </c>
      <c r="E1" s="48" t="s">
        <v>469</v>
      </c>
      <c r="F1" s="36" t="s">
        <v>11</v>
      </c>
      <c r="G1" s="36" t="s">
        <v>650</v>
      </c>
      <c r="H1" s="64" t="s">
        <v>388</v>
      </c>
      <c r="I1" s="36" t="s">
        <v>170</v>
      </c>
      <c r="J1" s="36" t="s">
        <v>168</v>
      </c>
      <c r="K1" s="36" t="s">
        <v>171</v>
      </c>
      <c r="L1" s="202" t="s">
        <v>159</v>
      </c>
      <c r="M1" s="202" t="s">
        <v>160</v>
      </c>
      <c r="N1" s="202" t="s">
        <v>156</v>
      </c>
      <c r="O1" s="202" t="s">
        <v>157</v>
      </c>
      <c r="P1" s="202" t="s">
        <v>161</v>
      </c>
      <c r="Q1" s="202" t="s">
        <v>162</v>
      </c>
      <c r="R1" s="202" t="s">
        <v>163</v>
      </c>
      <c r="S1" s="238" t="s">
        <v>158</v>
      </c>
      <c r="T1" s="202" t="s">
        <v>169</v>
      </c>
      <c r="U1" s="203" t="s">
        <v>164</v>
      </c>
      <c r="V1" s="203" t="s">
        <v>165</v>
      </c>
      <c r="W1" s="203" t="s">
        <v>166</v>
      </c>
      <c r="X1" s="203" t="s">
        <v>173</v>
      </c>
      <c r="Y1" s="203" t="s">
        <v>167</v>
      </c>
      <c r="Z1" s="203" t="s">
        <v>174</v>
      </c>
      <c r="AA1" s="203" t="s">
        <v>175</v>
      </c>
      <c r="AB1" s="205" t="s">
        <v>181</v>
      </c>
      <c r="AC1" s="205" t="s">
        <v>182</v>
      </c>
      <c r="AD1" s="205" t="s">
        <v>513</v>
      </c>
      <c r="AE1" s="205" t="s">
        <v>514</v>
      </c>
      <c r="AF1" s="205" t="s">
        <v>183</v>
      </c>
      <c r="AG1" s="205" t="s">
        <v>184</v>
      </c>
      <c r="AH1" s="205" t="s">
        <v>172</v>
      </c>
      <c r="AI1" s="206" t="s">
        <v>170</v>
      </c>
      <c r="AJ1" s="206" t="s">
        <v>171</v>
      </c>
      <c r="AK1" s="205" t="s">
        <v>159</v>
      </c>
      <c r="AL1" s="205" t="s">
        <v>160</v>
      </c>
      <c r="AM1" s="205" t="s">
        <v>156</v>
      </c>
      <c r="AN1" s="207" t="s">
        <v>157</v>
      </c>
      <c r="AO1" s="205" t="s">
        <v>161</v>
      </c>
      <c r="AP1" s="205" t="s">
        <v>162</v>
      </c>
      <c r="AQ1" s="205" t="s">
        <v>163</v>
      </c>
      <c r="AR1" s="205" t="s">
        <v>158</v>
      </c>
      <c r="AS1" s="205" t="s">
        <v>169</v>
      </c>
      <c r="AT1" s="208" t="s">
        <v>164</v>
      </c>
      <c r="AU1" s="208" t="s">
        <v>165</v>
      </c>
      <c r="AV1" s="208" t="s">
        <v>166</v>
      </c>
      <c r="AW1" s="208" t="s">
        <v>173</v>
      </c>
      <c r="AX1" s="208" t="s">
        <v>167</v>
      </c>
      <c r="AY1" s="204" t="s">
        <v>174</v>
      </c>
      <c r="AZ1" s="208" t="s">
        <v>176</v>
      </c>
      <c r="BA1" s="208" t="s">
        <v>175</v>
      </c>
    </row>
    <row r="2" spans="1:56" x14ac:dyDescent="0.25">
      <c r="A2" s="4">
        <v>1</v>
      </c>
      <c r="G2" s="14">
        <v>2028</v>
      </c>
      <c r="H2" s="4">
        <v>8</v>
      </c>
      <c r="N2" s="52">
        <v>225</v>
      </c>
      <c r="O2" s="212">
        <f t="shared" ref="O2:O32" si="0">N2/G2</f>
        <v>0.11094674556213018</v>
      </c>
      <c r="R2" s="52">
        <v>73</v>
      </c>
      <c r="S2" s="239">
        <f t="shared" ref="S2:S32" si="1">R2/G2</f>
        <v>3.5996055226824461E-2</v>
      </c>
      <c r="T2" s="213">
        <f t="shared" ref="T2:T32" si="2">R2/(G2/100)</f>
        <v>3.5996055226824457</v>
      </c>
      <c r="Z2" s="52">
        <v>3610</v>
      </c>
      <c r="AA2" s="213">
        <f t="shared" ref="AA2:AA32" si="3">Z2*(60/(G2*H2))</f>
        <v>13.35059171597633</v>
      </c>
      <c r="AB2" s="286">
        <v>41721</v>
      </c>
      <c r="AC2" s="286">
        <v>41822</v>
      </c>
      <c r="AK2" s="107">
        <v>184</v>
      </c>
      <c r="AL2" s="107">
        <v>154</v>
      </c>
      <c r="AM2" s="107">
        <v>169</v>
      </c>
      <c r="AN2" s="218">
        <f>AM2/G2</f>
        <v>8.3333333333333329E-2</v>
      </c>
      <c r="AO2" s="107">
        <v>84</v>
      </c>
      <c r="AP2" s="107">
        <v>61</v>
      </c>
      <c r="AQ2" s="107">
        <v>73</v>
      </c>
      <c r="AR2" s="219">
        <f>AQ2/G2</f>
        <v>3.5996055226824461E-2</v>
      </c>
      <c r="AY2" s="107">
        <v>3713</v>
      </c>
      <c r="AZ2" s="107">
        <v>8</v>
      </c>
      <c r="BA2" s="220">
        <f>AY2*(60/(G2*AZ2))</f>
        <v>13.731508875739644</v>
      </c>
    </row>
    <row r="3" spans="1:56" x14ac:dyDescent="0.25">
      <c r="A3" s="4">
        <v>3</v>
      </c>
      <c r="G3" s="13">
        <v>1856</v>
      </c>
      <c r="H3" s="12">
        <v>7.8</v>
      </c>
      <c r="L3" s="52">
        <v>214</v>
      </c>
      <c r="M3" s="52">
        <v>167</v>
      </c>
      <c r="N3" s="52">
        <f t="shared" ref="N3:N32" si="4">(L3+M3)/2</f>
        <v>190.5</v>
      </c>
      <c r="O3" s="212">
        <f t="shared" si="0"/>
        <v>0.10264008620689655</v>
      </c>
      <c r="P3" s="52">
        <v>113</v>
      </c>
      <c r="Q3" s="234">
        <v>87</v>
      </c>
      <c r="R3" s="52">
        <f t="shared" ref="R3:R32" si="5">(P3+Q3)/2</f>
        <v>100</v>
      </c>
      <c r="S3" s="239">
        <f t="shared" si="1"/>
        <v>5.3879310344827583E-2</v>
      </c>
      <c r="T3" s="213">
        <f t="shared" si="2"/>
        <v>5.3879310344827589</v>
      </c>
      <c r="Z3" s="52">
        <v>1907</v>
      </c>
      <c r="AA3" s="213">
        <f t="shared" si="3"/>
        <v>7.9036803713527863</v>
      </c>
      <c r="AG3" s="109"/>
      <c r="AP3" s="247"/>
      <c r="AR3" s="219"/>
      <c r="AS3" s="220"/>
      <c r="BA3" s="220"/>
    </row>
    <row r="4" spans="1:56" x14ac:dyDescent="0.25">
      <c r="A4" s="4">
        <v>4</v>
      </c>
      <c r="G4" s="13">
        <v>1166</v>
      </c>
      <c r="H4" s="4">
        <v>7.9</v>
      </c>
      <c r="L4" s="234">
        <v>241</v>
      </c>
      <c r="M4" s="234">
        <v>180</v>
      </c>
      <c r="N4" s="52">
        <f t="shared" si="4"/>
        <v>210.5</v>
      </c>
      <c r="O4" s="212">
        <f t="shared" si="0"/>
        <v>0.18053173241852488</v>
      </c>
      <c r="P4" s="234">
        <v>240</v>
      </c>
      <c r="Q4" s="52">
        <v>145</v>
      </c>
      <c r="R4" s="52">
        <f>(P4+Q4)/2</f>
        <v>192.5</v>
      </c>
      <c r="S4" s="212">
        <f>R4/G4</f>
        <v>0.1650943396226415</v>
      </c>
      <c r="T4" s="213">
        <f>R4/(G4/100)</f>
        <v>16.509433962264151</v>
      </c>
      <c r="Z4" s="234">
        <v>1769</v>
      </c>
      <c r="AA4" s="213">
        <f t="shared" si="3"/>
        <v>11.522678420218424</v>
      </c>
      <c r="AG4" s="109"/>
      <c r="AK4" s="144"/>
      <c r="AL4" s="144"/>
      <c r="AO4" s="144"/>
      <c r="AP4" s="144"/>
      <c r="AR4" s="219"/>
      <c r="AS4" s="220"/>
      <c r="BA4" s="220"/>
    </row>
    <row r="5" spans="1:56" x14ac:dyDescent="0.25">
      <c r="A5" s="13">
        <v>5</v>
      </c>
      <c r="G5" s="13">
        <v>2328</v>
      </c>
      <c r="H5" s="4">
        <v>10</v>
      </c>
      <c r="L5" s="52">
        <v>351</v>
      </c>
      <c r="M5" s="52">
        <v>271</v>
      </c>
      <c r="N5" s="52">
        <f t="shared" si="4"/>
        <v>311</v>
      </c>
      <c r="O5" s="212">
        <f t="shared" si="0"/>
        <v>0.13359106529209622</v>
      </c>
      <c r="P5" s="52">
        <v>278</v>
      </c>
      <c r="Q5" s="52">
        <v>190</v>
      </c>
      <c r="R5" s="52">
        <f t="shared" si="5"/>
        <v>234</v>
      </c>
      <c r="S5" s="239">
        <f t="shared" si="1"/>
        <v>0.10051546391752578</v>
      </c>
      <c r="T5" s="213">
        <f t="shared" si="2"/>
        <v>10.051546391752577</v>
      </c>
      <c r="Z5" s="234">
        <v>2168</v>
      </c>
      <c r="AA5" s="213">
        <f t="shared" si="3"/>
        <v>5.5876288659793811</v>
      </c>
      <c r="AC5" s="214"/>
      <c r="AG5" s="109"/>
      <c r="AR5" s="219"/>
      <c r="AS5" s="220"/>
      <c r="BA5" s="220"/>
    </row>
    <row r="6" spans="1:56" x14ac:dyDescent="0.25">
      <c r="A6" s="4">
        <v>6</v>
      </c>
      <c r="G6" s="13">
        <v>1542</v>
      </c>
      <c r="H6" s="4">
        <v>7.8</v>
      </c>
      <c r="L6" s="52">
        <v>216</v>
      </c>
      <c r="M6" s="52">
        <v>186</v>
      </c>
      <c r="N6" s="52">
        <f t="shared" si="4"/>
        <v>201</v>
      </c>
      <c r="O6" s="212">
        <f t="shared" si="0"/>
        <v>0.13035019455252919</v>
      </c>
      <c r="P6" s="52">
        <v>167</v>
      </c>
      <c r="Q6" s="52">
        <v>139</v>
      </c>
      <c r="R6" s="52">
        <f t="shared" si="5"/>
        <v>153</v>
      </c>
      <c r="S6" s="239">
        <f t="shared" si="1"/>
        <v>9.9221789883268477E-2</v>
      </c>
      <c r="T6" s="213">
        <f t="shared" si="2"/>
        <v>9.9221789883268485</v>
      </c>
      <c r="Z6" s="234">
        <v>1777</v>
      </c>
      <c r="AA6" s="213">
        <f t="shared" si="3"/>
        <v>8.8646113937942719</v>
      </c>
      <c r="AG6" s="109"/>
      <c r="AR6" s="219"/>
      <c r="AS6" s="220"/>
      <c r="BA6" s="220"/>
    </row>
    <row r="7" spans="1:56" x14ac:dyDescent="0.25">
      <c r="A7" s="14">
        <v>7</v>
      </c>
      <c r="B7" s="209">
        <v>41157</v>
      </c>
      <c r="C7" s="209">
        <v>41361</v>
      </c>
      <c r="D7" s="209">
        <v>41477</v>
      </c>
      <c r="E7" s="209" t="s">
        <v>295</v>
      </c>
      <c r="F7" s="14" t="s">
        <v>7</v>
      </c>
      <c r="G7" s="210">
        <v>2650</v>
      </c>
      <c r="H7" s="4">
        <v>9.3000000000000007</v>
      </c>
      <c r="I7" s="211" t="s">
        <v>30</v>
      </c>
      <c r="J7" s="210">
        <v>455</v>
      </c>
      <c r="K7" s="210" t="s">
        <v>47</v>
      </c>
      <c r="L7" s="52">
        <v>642</v>
      </c>
      <c r="M7" s="52">
        <v>396</v>
      </c>
      <c r="N7" s="52">
        <f t="shared" si="4"/>
        <v>519</v>
      </c>
      <c r="O7" s="212">
        <f t="shared" si="0"/>
        <v>0.19584905660377358</v>
      </c>
      <c r="P7" s="52">
        <v>428</v>
      </c>
      <c r="Q7" s="52">
        <v>240</v>
      </c>
      <c r="R7" s="52">
        <f t="shared" si="5"/>
        <v>334</v>
      </c>
      <c r="S7" s="239">
        <f t="shared" si="1"/>
        <v>0.12603773584905661</v>
      </c>
      <c r="T7" s="213">
        <f t="shared" si="2"/>
        <v>12.60377358490566</v>
      </c>
      <c r="U7" s="52">
        <v>7.3</v>
      </c>
      <c r="V7" s="52">
        <v>2.2000000000000002</v>
      </c>
      <c r="W7" s="52">
        <v>5.6</v>
      </c>
      <c r="X7" s="52">
        <v>6.7</v>
      </c>
      <c r="Y7" s="52" t="s">
        <v>6</v>
      </c>
      <c r="Z7" s="52">
        <v>3394</v>
      </c>
      <c r="AA7" s="213">
        <f t="shared" si="3"/>
        <v>8.2629336579427868</v>
      </c>
      <c r="AB7" s="214">
        <v>41541</v>
      </c>
      <c r="AC7" s="214">
        <v>41541</v>
      </c>
      <c r="AD7" s="215">
        <v>60</v>
      </c>
      <c r="AE7" s="214">
        <v>41541</v>
      </c>
      <c r="AF7" s="214">
        <v>41587</v>
      </c>
      <c r="AG7" s="214" t="s">
        <v>6</v>
      </c>
      <c r="AH7" s="215" t="s">
        <v>7</v>
      </c>
      <c r="AI7" s="216" t="s">
        <v>36</v>
      </c>
      <c r="AJ7" s="217" t="s">
        <v>298</v>
      </c>
      <c r="AK7" s="107">
        <v>384</v>
      </c>
      <c r="AL7" s="107">
        <v>284</v>
      </c>
      <c r="AM7" s="107">
        <f>(AK7+AL7)/2</f>
        <v>334</v>
      </c>
      <c r="AN7" s="218">
        <f>AM7/G7</f>
        <v>0.12603773584905661</v>
      </c>
      <c r="AO7" s="107">
        <v>207</v>
      </c>
      <c r="AP7" s="107">
        <v>129</v>
      </c>
      <c r="AQ7" s="107">
        <f>(AO7+AP7)/2</f>
        <v>168</v>
      </c>
      <c r="AR7" s="219">
        <f>AQ7/G7</f>
        <v>6.3396226415094334E-2</v>
      </c>
      <c r="AS7" s="220">
        <f>AQ7/(G7/100)</f>
        <v>6.3396226415094343</v>
      </c>
      <c r="AT7" s="107">
        <v>2.8</v>
      </c>
      <c r="AU7" s="107">
        <v>0.8</v>
      </c>
      <c r="AV7" s="107">
        <v>0.9</v>
      </c>
      <c r="AW7" s="221">
        <v>0.4</v>
      </c>
      <c r="AX7" s="107" t="s">
        <v>6</v>
      </c>
      <c r="AY7" s="107">
        <v>3390</v>
      </c>
      <c r="AZ7" s="107">
        <v>9.3000000000000007</v>
      </c>
      <c r="BA7" s="220">
        <f>AY7*(60/(G7*AZ7))</f>
        <v>8.2531953743152755</v>
      </c>
    </row>
    <row r="8" spans="1:56" x14ac:dyDescent="0.25">
      <c r="A8" s="14">
        <v>8</v>
      </c>
      <c r="B8" s="222">
        <v>41163</v>
      </c>
      <c r="C8" s="223">
        <v>41354</v>
      </c>
      <c r="D8" s="223">
        <v>41465</v>
      </c>
      <c r="E8" s="223">
        <v>41514</v>
      </c>
      <c r="F8" s="14" t="s">
        <v>8</v>
      </c>
      <c r="G8" s="210">
        <v>2134</v>
      </c>
      <c r="H8" s="4">
        <v>10</v>
      </c>
      <c r="I8" s="211" t="s">
        <v>29</v>
      </c>
      <c r="J8" s="210">
        <v>156</v>
      </c>
      <c r="K8" s="210" t="s">
        <v>30</v>
      </c>
      <c r="L8" s="52">
        <v>175</v>
      </c>
      <c r="M8" s="52">
        <v>147</v>
      </c>
      <c r="N8" s="52">
        <f t="shared" si="4"/>
        <v>161</v>
      </c>
      <c r="O8" s="212">
        <f t="shared" si="0"/>
        <v>7.5445173383317715E-2</v>
      </c>
      <c r="P8" s="52">
        <v>118</v>
      </c>
      <c r="Q8" s="52">
        <v>90</v>
      </c>
      <c r="R8" s="52">
        <f t="shared" si="5"/>
        <v>104</v>
      </c>
      <c r="S8" s="239">
        <f t="shared" si="1"/>
        <v>4.8734770384254923E-2</v>
      </c>
      <c r="T8" s="213">
        <f t="shared" si="2"/>
        <v>4.8734770384254924</v>
      </c>
      <c r="U8" s="224">
        <v>0.3</v>
      </c>
      <c r="V8" s="224">
        <v>3.3</v>
      </c>
      <c r="W8" s="224">
        <v>2.2999999999999998</v>
      </c>
      <c r="X8" s="52" t="s">
        <v>6</v>
      </c>
      <c r="Y8" s="224">
        <v>2</v>
      </c>
      <c r="Z8" s="234">
        <v>2416</v>
      </c>
      <c r="AA8" s="213">
        <f t="shared" si="3"/>
        <v>6.792877225866917</v>
      </c>
      <c r="AB8" s="225">
        <v>41509</v>
      </c>
      <c r="AC8" s="225">
        <v>41563</v>
      </c>
      <c r="AD8" s="215">
        <v>80</v>
      </c>
      <c r="AE8" s="225"/>
      <c r="AF8" s="225" t="s">
        <v>6</v>
      </c>
      <c r="AG8" s="225">
        <v>41572</v>
      </c>
      <c r="AH8" s="215" t="s">
        <v>8</v>
      </c>
      <c r="AI8" s="216" t="s">
        <v>29</v>
      </c>
      <c r="AJ8" s="216" t="s">
        <v>30</v>
      </c>
      <c r="AK8" s="107">
        <v>175</v>
      </c>
      <c r="AL8" s="107">
        <v>147</v>
      </c>
      <c r="AM8" s="107">
        <f>(AK8+AL8)/2</f>
        <v>161</v>
      </c>
      <c r="AN8" s="218">
        <f>AM8/G8</f>
        <v>7.5445173383317715E-2</v>
      </c>
      <c r="AO8" s="107">
        <v>118</v>
      </c>
      <c r="AP8" s="107">
        <v>90</v>
      </c>
      <c r="AQ8" s="107">
        <f>(AO8+AP8)/2</f>
        <v>104</v>
      </c>
      <c r="AR8" s="219">
        <f>AQ8/G8</f>
        <v>4.8734770384254923E-2</v>
      </c>
      <c r="AS8" s="220">
        <f>AQ8/(G8/100)</f>
        <v>4.8734770384254924</v>
      </c>
      <c r="AT8" s="221">
        <v>0.3</v>
      </c>
      <c r="AU8" s="221">
        <v>3.3</v>
      </c>
      <c r="AV8" s="221">
        <v>2.2999999999999998</v>
      </c>
      <c r="AW8" s="107" t="s">
        <v>6</v>
      </c>
      <c r="AX8" s="221">
        <v>2</v>
      </c>
      <c r="AY8" s="107">
        <v>2204</v>
      </c>
      <c r="AZ8" s="107">
        <v>10</v>
      </c>
      <c r="BA8" s="220">
        <f>AY8*(60/(G8*AZ8))</f>
        <v>6.1968134957825685</v>
      </c>
    </row>
    <row r="9" spans="1:56" x14ac:dyDescent="0.25">
      <c r="A9" s="4">
        <v>9</v>
      </c>
      <c r="G9" s="13">
        <v>1013</v>
      </c>
      <c r="H9" s="4">
        <v>7.9</v>
      </c>
      <c r="L9" s="52">
        <v>178</v>
      </c>
      <c r="M9" s="52">
        <v>152</v>
      </c>
      <c r="N9" s="52">
        <f t="shared" si="4"/>
        <v>165</v>
      </c>
      <c r="O9" s="212">
        <f t="shared" si="0"/>
        <v>0.16288252714708787</v>
      </c>
      <c r="P9" s="52">
        <v>121</v>
      </c>
      <c r="Q9" s="52">
        <v>97</v>
      </c>
      <c r="R9" s="52">
        <f t="shared" si="5"/>
        <v>109</v>
      </c>
      <c r="S9" s="239">
        <f t="shared" si="1"/>
        <v>0.10760118460019744</v>
      </c>
      <c r="T9" s="213">
        <f t="shared" si="2"/>
        <v>10.760118460019742</v>
      </c>
      <c r="Z9" s="234">
        <v>1725</v>
      </c>
      <c r="AA9" s="213">
        <f t="shared" si="3"/>
        <v>12.933135066914915</v>
      </c>
    </row>
    <row r="10" spans="1:56" x14ac:dyDescent="0.25">
      <c r="A10" s="13">
        <v>10</v>
      </c>
      <c r="B10" s="223">
        <v>41179</v>
      </c>
      <c r="C10" s="209">
        <v>41388</v>
      </c>
      <c r="D10" s="209">
        <v>41485</v>
      </c>
      <c r="E10" s="209" t="s">
        <v>6</v>
      </c>
      <c r="F10" s="13" t="s">
        <v>8</v>
      </c>
      <c r="G10" s="210">
        <v>1627</v>
      </c>
      <c r="H10" s="4">
        <v>8.8000000000000007</v>
      </c>
      <c r="I10" s="211" t="s">
        <v>29</v>
      </c>
      <c r="J10" s="210">
        <v>20</v>
      </c>
      <c r="K10" s="210" t="s">
        <v>30</v>
      </c>
      <c r="L10" s="52">
        <v>499</v>
      </c>
      <c r="M10" s="52">
        <v>359</v>
      </c>
      <c r="N10" s="52">
        <f t="shared" si="4"/>
        <v>429</v>
      </c>
      <c r="O10" s="212">
        <f t="shared" si="0"/>
        <v>0.26367547633681621</v>
      </c>
      <c r="P10" s="52">
        <v>91</v>
      </c>
      <c r="Q10" s="52">
        <v>69</v>
      </c>
      <c r="R10" s="52">
        <f t="shared" si="5"/>
        <v>80</v>
      </c>
      <c r="S10" s="239">
        <f t="shared" si="1"/>
        <v>4.9170251997541485E-2</v>
      </c>
      <c r="T10" s="213">
        <f t="shared" si="2"/>
        <v>4.917025199754149</v>
      </c>
      <c r="U10" s="52">
        <v>6.1</v>
      </c>
      <c r="V10" s="52">
        <v>2.2999999999999998</v>
      </c>
      <c r="W10" s="52">
        <v>1.2</v>
      </c>
      <c r="X10" s="52" t="s">
        <v>6</v>
      </c>
      <c r="Y10" s="52">
        <v>1.3</v>
      </c>
      <c r="Z10" s="234">
        <v>1171</v>
      </c>
      <c r="AA10" s="213">
        <f t="shared" si="3"/>
        <v>4.9072470246410012</v>
      </c>
      <c r="AB10" s="226">
        <v>41423</v>
      </c>
      <c r="AC10" s="214">
        <v>41522</v>
      </c>
      <c r="AD10" s="215">
        <v>60</v>
      </c>
      <c r="AE10" s="214"/>
      <c r="AF10" s="214">
        <v>41614</v>
      </c>
      <c r="AG10" s="214">
        <v>41613</v>
      </c>
      <c r="AH10" s="215" t="s">
        <v>7</v>
      </c>
      <c r="AI10" s="216" t="s">
        <v>36</v>
      </c>
      <c r="AJ10" s="216" t="s">
        <v>29</v>
      </c>
      <c r="AK10" s="107">
        <v>499</v>
      </c>
      <c r="AL10" s="107">
        <v>359</v>
      </c>
      <c r="AM10" s="107">
        <f>(AK10+AL10)/2</f>
        <v>429</v>
      </c>
      <c r="AN10" s="218">
        <f>AM10/G10</f>
        <v>0.26367547633681621</v>
      </c>
      <c r="AO10" s="107">
        <v>91</v>
      </c>
      <c r="AP10" s="107">
        <v>48</v>
      </c>
      <c r="AQ10" s="107">
        <f>(AO10+AP10)/2</f>
        <v>69.5</v>
      </c>
      <c r="AR10" s="219">
        <f>AQ10/G10</f>
        <v>4.2716656422864166E-2</v>
      </c>
      <c r="AS10" s="220">
        <f>AQ10/(G10/100)</f>
        <v>4.2716656422864165</v>
      </c>
      <c r="AT10" s="107">
        <v>6.1</v>
      </c>
      <c r="AU10" s="107">
        <v>2.2999999999999998</v>
      </c>
      <c r="AV10" s="107">
        <v>1.2</v>
      </c>
      <c r="AW10" s="107" t="s">
        <v>6</v>
      </c>
      <c r="AX10" s="107">
        <v>1.3</v>
      </c>
      <c r="AY10" s="107">
        <v>1440</v>
      </c>
      <c r="AZ10" s="107">
        <v>8.8000000000000007</v>
      </c>
      <c r="BA10" s="220">
        <f>AY10*(60/(G10*AZ10))</f>
        <v>6.0345309269710006</v>
      </c>
    </row>
    <row r="11" spans="1:56" s="250" customFormat="1" x14ac:dyDescent="0.25">
      <c r="A11" s="251">
        <v>11</v>
      </c>
      <c r="G11" s="251">
        <v>1672</v>
      </c>
      <c r="H11" s="251">
        <v>8.6999999999999993</v>
      </c>
      <c r="L11" s="250">
        <v>415</v>
      </c>
      <c r="M11" s="250">
        <v>297</v>
      </c>
      <c r="N11" s="250">
        <f t="shared" si="4"/>
        <v>356</v>
      </c>
      <c r="O11" s="356">
        <f t="shared" si="0"/>
        <v>0.21291866028708134</v>
      </c>
      <c r="P11" s="250">
        <v>231</v>
      </c>
      <c r="Q11" s="250">
        <v>193</v>
      </c>
      <c r="R11" s="250">
        <f t="shared" si="5"/>
        <v>212</v>
      </c>
      <c r="S11" s="357">
        <f t="shared" si="1"/>
        <v>0.12679425837320574</v>
      </c>
      <c r="T11" s="358">
        <f t="shared" si="2"/>
        <v>12.679425837320576</v>
      </c>
      <c r="Z11" s="251">
        <v>2635</v>
      </c>
      <c r="AA11" s="358">
        <f t="shared" si="3"/>
        <v>10.868668536545124</v>
      </c>
      <c r="AI11" s="251"/>
      <c r="AJ11" s="251"/>
      <c r="AN11" s="359"/>
      <c r="BB11" s="187"/>
      <c r="BC11" s="187"/>
      <c r="BD11" s="187"/>
    </row>
    <row r="12" spans="1:56" x14ac:dyDescent="0.25">
      <c r="A12" s="4">
        <v>12</v>
      </c>
      <c r="G12" s="13">
        <v>1594</v>
      </c>
      <c r="H12" s="4">
        <v>8</v>
      </c>
      <c r="L12" s="250">
        <f>575*1.85</f>
        <v>1063.75</v>
      </c>
      <c r="M12" s="250">
        <v>560</v>
      </c>
      <c r="N12" s="52">
        <f t="shared" si="4"/>
        <v>811.875</v>
      </c>
      <c r="O12" s="212">
        <f t="shared" si="0"/>
        <v>0.509331869510665</v>
      </c>
      <c r="P12" s="250">
        <f>555*2.63</f>
        <v>1459.6499999999999</v>
      </c>
      <c r="Q12" s="251">
        <v>547</v>
      </c>
      <c r="R12" s="52">
        <f t="shared" si="5"/>
        <v>1003.3249999999999</v>
      </c>
      <c r="S12" s="239">
        <f t="shared" si="1"/>
        <v>0.62943851944792972</v>
      </c>
      <c r="T12" s="213">
        <f t="shared" si="2"/>
        <v>62.943851944792968</v>
      </c>
      <c r="Z12" s="234">
        <v>2547</v>
      </c>
      <c r="AA12" s="213">
        <f t="shared" si="3"/>
        <v>11.984002509410288</v>
      </c>
      <c r="AK12" s="107">
        <f>575*1.85</f>
        <v>1063.75</v>
      </c>
      <c r="AL12" s="107">
        <v>560</v>
      </c>
      <c r="AM12" s="107">
        <f>(AK12+AL12)/2</f>
        <v>811.875</v>
      </c>
      <c r="AN12" s="218">
        <f>AM12/G12</f>
        <v>0.509331869510665</v>
      </c>
      <c r="AO12" s="107">
        <f>555*2.63</f>
        <v>1459.6499999999999</v>
      </c>
      <c r="AP12" s="107">
        <v>547</v>
      </c>
      <c r="AQ12" s="107">
        <f>(AO12+AP12)/2</f>
        <v>1003.3249999999999</v>
      </c>
      <c r="AR12" s="107">
        <f>AQ12/G12</f>
        <v>0.62943851944792972</v>
      </c>
      <c r="AS12" s="107">
        <f>AQ12/(G12/100)</f>
        <v>62.943851944792968</v>
      </c>
      <c r="AY12" s="107">
        <v>2410</v>
      </c>
      <c r="AZ12" s="107">
        <v>8</v>
      </c>
      <c r="BA12" s="107">
        <f>AY12*(60/(G12*AZ12))</f>
        <v>11.339397741530739</v>
      </c>
    </row>
    <row r="13" spans="1:56" x14ac:dyDescent="0.25">
      <c r="A13" s="13">
        <v>13</v>
      </c>
      <c r="G13" s="13">
        <v>1052</v>
      </c>
      <c r="H13" s="236">
        <v>8.2804182509505697</v>
      </c>
      <c r="L13" s="234">
        <v>212.5</v>
      </c>
      <c r="M13" s="52">
        <v>225</v>
      </c>
      <c r="N13" s="52">
        <f t="shared" si="4"/>
        <v>218.75</v>
      </c>
      <c r="O13" s="212">
        <f t="shared" si="0"/>
        <v>0.20793726235741444</v>
      </c>
      <c r="P13" s="52">
        <v>101</v>
      </c>
      <c r="Q13" s="52">
        <v>115</v>
      </c>
      <c r="R13" s="52">
        <f t="shared" si="5"/>
        <v>108</v>
      </c>
      <c r="S13" s="239">
        <f t="shared" si="1"/>
        <v>0.10266159695817491</v>
      </c>
      <c r="T13" s="213">
        <f t="shared" si="2"/>
        <v>10.266159695817491</v>
      </c>
      <c r="Z13" s="234">
        <v>2374</v>
      </c>
      <c r="AA13" s="213">
        <f t="shared" si="3"/>
        <v>16.351739180346687</v>
      </c>
    </row>
    <row r="14" spans="1:56" x14ac:dyDescent="0.25">
      <c r="A14" s="4">
        <v>14</v>
      </c>
      <c r="G14" s="13">
        <v>2016</v>
      </c>
      <c r="H14" s="236">
        <v>8.16</v>
      </c>
      <c r="N14" s="52">
        <f t="shared" si="4"/>
        <v>0</v>
      </c>
      <c r="O14" s="212">
        <f t="shared" si="0"/>
        <v>0</v>
      </c>
      <c r="R14" s="52">
        <f t="shared" si="5"/>
        <v>0</v>
      </c>
      <c r="S14" s="239">
        <f t="shared" si="1"/>
        <v>0</v>
      </c>
      <c r="T14" s="213">
        <f t="shared" si="2"/>
        <v>0</v>
      </c>
      <c r="Z14" s="234">
        <v>2438</v>
      </c>
      <c r="AA14" s="213">
        <f t="shared" si="3"/>
        <v>8.8920985060690931</v>
      </c>
    </row>
    <row r="15" spans="1:56" x14ac:dyDescent="0.25">
      <c r="A15" s="4">
        <v>15</v>
      </c>
      <c r="G15" s="13">
        <v>1359</v>
      </c>
      <c r="H15" s="236">
        <v>7.9558498896247238</v>
      </c>
      <c r="L15" s="52">
        <v>241</v>
      </c>
      <c r="M15" s="52">
        <v>203</v>
      </c>
      <c r="N15" s="52">
        <f t="shared" si="4"/>
        <v>222</v>
      </c>
      <c r="O15" s="212">
        <f t="shared" si="0"/>
        <v>0.16335540838852097</v>
      </c>
      <c r="P15" s="52">
        <v>196</v>
      </c>
      <c r="Q15" s="52">
        <v>150</v>
      </c>
      <c r="R15" s="52">
        <f t="shared" si="5"/>
        <v>173</v>
      </c>
      <c r="S15" s="239">
        <f t="shared" si="1"/>
        <v>0.12729948491537896</v>
      </c>
      <c r="T15" s="213">
        <f t="shared" si="2"/>
        <v>12.729948491537895</v>
      </c>
      <c r="Z15" s="234">
        <v>1477</v>
      </c>
      <c r="AA15" s="213">
        <f t="shared" si="3"/>
        <v>8.1964483906770251</v>
      </c>
    </row>
    <row r="16" spans="1:56" x14ac:dyDescent="0.25">
      <c r="A16" s="4">
        <v>16</v>
      </c>
      <c r="G16" s="13">
        <v>2231</v>
      </c>
      <c r="H16" s="4">
        <v>8</v>
      </c>
      <c r="L16" s="52">
        <v>250</v>
      </c>
      <c r="M16" s="52">
        <v>188</v>
      </c>
      <c r="N16" s="52">
        <f t="shared" si="4"/>
        <v>219</v>
      </c>
      <c r="O16" s="212">
        <f t="shared" si="0"/>
        <v>9.8162259076647246E-2</v>
      </c>
      <c r="P16" s="52">
        <v>178</v>
      </c>
      <c r="Q16" s="52">
        <v>127.5</v>
      </c>
      <c r="R16" s="52">
        <f t="shared" si="5"/>
        <v>152.75</v>
      </c>
      <c r="S16" s="239">
        <f t="shared" si="1"/>
        <v>6.84670551322277E-2</v>
      </c>
      <c r="T16" s="213">
        <f t="shared" si="2"/>
        <v>6.8467055132227701</v>
      </c>
      <c r="Z16" s="234">
        <v>3784</v>
      </c>
      <c r="AA16" s="213">
        <f t="shared" si="3"/>
        <v>12.720753025549081</v>
      </c>
    </row>
    <row r="17" spans="1:53" x14ac:dyDescent="0.25">
      <c r="A17" s="4">
        <v>17</v>
      </c>
      <c r="G17" s="13">
        <v>1456</v>
      </c>
      <c r="H17" s="4">
        <v>7.8</v>
      </c>
      <c r="L17" s="52">
        <v>251</v>
      </c>
      <c r="M17" s="52">
        <v>213</v>
      </c>
      <c r="N17" s="52">
        <f t="shared" si="4"/>
        <v>232</v>
      </c>
      <c r="O17" s="212">
        <f t="shared" si="0"/>
        <v>0.15934065934065933</v>
      </c>
      <c r="P17" s="52">
        <v>185</v>
      </c>
      <c r="Q17" s="52">
        <v>154</v>
      </c>
      <c r="R17" s="52">
        <f t="shared" si="5"/>
        <v>169.5</v>
      </c>
      <c r="S17" s="239">
        <f t="shared" si="1"/>
        <v>0.11641483516483517</v>
      </c>
      <c r="T17" s="213">
        <f t="shared" si="2"/>
        <v>11.641483516483516</v>
      </c>
      <c r="Z17" s="234">
        <v>1586</v>
      </c>
      <c r="AA17" s="213">
        <f t="shared" si="3"/>
        <v>8.3791208791208796</v>
      </c>
    </row>
    <row r="18" spans="1:53" x14ac:dyDescent="0.25">
      <c r="A18" s="4">
        <v>18</v>
      </c>
      <c r="G18" s="13">
        <v>1802</v>
      </c>
      <c r="H18" s="236">
        <v>9.4350721420643726</v>
      </c>
      <c r="L18" s="52">
        <v>162</v>
      </c>
      <c r="M18" s="52">
        <v>152</v>
      </c>
      <c r="N18" s="52">
        <f t="shared" si="4"/>
        <v>157</v>
      </c>
      <c r="O18" s="212">
        <f t="shared" si="0"/>
        <v>8.7125416204217543E-2</v>
      </c>
      <c r="P18" s="52">
        <v>101</v>
      </c>
      <c r="Q18" s="52">
        <v>93</v>
      </c>
      <c r="R18" s="52">
        <f t="shared" si="5"/>
        <v>97</v>
      </c>
      <c r="S18" s="239">
        <f t="shared" si="1"/>
        <v>5.3829078801331851E-2</v>
      </c>
      <c r="T18" s="213">
        <f t="shared" si="2"/>
        <v>5.3829078801331853</v>
      </c>
      <c r="Z18" s="234">
        <v>1765</v>
      </c>
      <c r="AA18" s="213">
        <f t="shared" si="3"/>
        <v>6.2286789789436536</v>
      </c>
    </row>
    <row r="19" spans="1:53" x14ac:dyDescent="0.25">
      <c r="A19" s="14">
        <v>19</v>
      </c>
      <c r="B19" s="209">
        <v>41150</v>
      </c>
      <c r="C19" s="209">
        <v>41381</v>
      </c>
      <c r="D19" s="209">
        <v>41465</v>
      </c>
      <c r="E19" s="223" t="s">
        <v>290</v>
      </c>
      <c r="F19" s="14" t="s">
        <v>8</v>
      </c>
      <c r="G19" s="210">
        <v>2554</v>
      </c>
      <c r="H19" s="4">
        <v>10.6</v>
      </c>
      <c r="I19" s="211" t="s">
        <v>30</v>
      </c>
      <c r="J19" s="210">
        <v>123</v>
      </c>
      <c r="K19" s="210" t="s">
        <v>30</v>
      </c>
      <c r="L19" s="52">
        <v>690</v>
      </c>
      <c r="M19" s="52">
        <v>405</v>
      </c>
      <c r="N19" s="52">
        <f t="shared" si="4"/>
        <v>547.5</v>
      </c>
      <c r="O19" s="212">
        <f t="shared" si="0"/>
        <v>0.21436961628817541</v>
      </c>
      <c r="P19" s="52">
        <v>348</v>
      </c>
      <c r="Q19" s="52">
        <v>120</v>
      </c>
      <c r="R19" s="52">
        <f t="shared" si="5"/>
        <v>234</v>
      </c>
      <c r="S19" s="239">
        <f t="shared" si="1"/>
        <v>9.1620986687548936E-2</v>
      </c>
      <c r="T19" s="213">
        <f t="shared" si="2"/>
        <v>9.1620986687548953</v>
      </c>
      <c r="U19" s="224">
        <v>8</v>
      </c>
      <c r="V19" s="224">
        <v>1.6</v>
      </c>
      <c r="W19" s="224">
        <v>0.7</v>
      </c>
      <c r="X19" s="52" t="s">
        <v>6</v>
      </c>
      <c r="Y19" s="224">
        <v>2</v>
      </c>
      <c r="Z19" s="234">
        <v>2972</v>
      </c>
      <c r="AA19" s="213">
        <f t="shared" si="3"/>
        <v>6.5867821101934085</v>
      </c>
      <c r="AB19" s="214">
        <v>41512</v>
      </c>
      <c r="AC19" s="214">
        <v>41901</v>
      </c>
      <c r="AD19" s="215">
        <v>80</v>
      </c>
      <c r="AE19" s="214"/>
      <c r="AF19" s="214">
        <v>41564</v>
      </c>
      <c r="AG19" s="214">
        <v>41596</v>
      </c>
      <c r="AH19" s="215" t="s">
        <v>7</v>
      </c>
      <c r="AI19" s="216" t="s">
        <v>293</v>
      </c>
      <c r="AJ19" s="216" t="s">
        <v>29</v>
      </c>
      <c r="AK19" s="107">
        <v>540</v>
      </c>
      <c r="AL19" s="107">
        <v>332</v>
      </c>
      <c r="AM19" s="107">
        <f>(AK19+AL19)/2</f>
        <v>436</v>
      </c>
      <c r="AN19" s="218">
        <f>AM19/G19</f>
        <v>0.17071260767423649</v>
      </c>
      <c r="AO19" s="107">
        <v>165</v>
      </c>
      <c r="AP19" s="107">
        <v>113</v>
      </c>
      <c r="AQ19" s="107">
        <f>(AO19+AP19)/2</f>
        <v>139</v>
      </c>
      <c r="AR19" s="219">
        <f>AQ19/G19</f>
        <v>5.4424432263116683E-2</v>
      </c>
      <c r="AS19" s="220">
        <f>AQ19/(G19/100)</f>
        <v>5.442443226311668</v>
      </c>
      <c r="AT19" s="221">
        <v>3.1</v>
      </c>
      <c r="AU19" s="221">
        <v>0.6</v>
      </c>
      <c r="AV19" s="221">
        <v>0.7</v>
      </c>
      <c r="AW19" s="107" t="s">
        <v>6</v>
      </c>
      <c r="AX19" s="221">
        <v>2</v>
      </c>
      <c r="AY19" s="107">
        <v>2757</v>
      </c>
      <c r="AZ19" s="221">
        <v>10.6</v>
      </c>
      <c r="BA19" s="220">
        <f>AY19*(60/(G19*AZ19))</f>
        <v>6.110282058480224</v>
      </c>
    </row>
    <row r="20" spans="1:53" x14ac:dyDescent="0.25">
      <c r="A20" s="233">
        <v>20</v>
      </c>
      <c r="G20" s="199">
        <v>2015</v>
      </c>
      <c r="H20" s="236">
        <v>9.1885856079404462</v>
      </c>
      <c r="N20" s="52">
        <f t="shared" si="4"/>
        <v>0</v>
      </c>
      <c r="O20" s="212">
        <f t="shared" si="0"/>
        <v>0</v>
      </c>
      <c r="R20" s="52">
        <f t="shared" si="5"/>
        <v>0</v>
      </c>
      <c r="S20" s="239">
        <f t="shared" si="1"/>
        <v>0</v>
      </c>
      <c r="T20" s="213">
        <f t="shared" si="2"/>
        <v>0</v>
      </c>
      <c r="Z20" s="234">
        <v>1363</v>
      </c>
      <c r="AA20" s="213">
        <f t="shared" si="3"/>
        <v>4.4169592222522276</v>
      </c>
    </row>
    <row r="21" spans="1:53" x14ac:dyDescent="0.25">
      <c r="A21" s="13">
        <v>21</v>
      </c>
      <c r="G21" s="13">
        <v>1628</v>
      </c>
      <c r="H21" s="4">
        <v>8</v>
      </c>
      <c r="L21" s="52">
        <v>350</v>
      </c>
      <c r="M21" s="52">
        <v>270</v>
      </c>
      <c r="N21" s="52">
        <f t="shared" si="4"/>
        <v>310</v>
      </c>
      <c r="O21" s="212">
        <f t="shared" si="0"/>
        <v>0.19041769041769041</v>
      </c>
      <c r="P21" s="52">
        <v>235</v>
      </c>
      <c r="Q21" s="52">
        <v>140</v>
      </c>
      <c r="R21" s="52">
        <f t="shared" si="5"/>
        <v>187.5</v>
      </c>
      <c r="S21" s="239">
        <f t="shared" si="1"/>
        <v>0.11517199017199017</v>
      </c>
      <c r="T21" s="213">
        <f t="shared" si="2"/>
        <v>11.517199017199017</v>
      </c>
      <c r="Z21" s="234">
        <v>1505</v>
      </c>
      <c r="AA21" s="213">
        <f t="shared" si="3"/>
        <v>6.9333538083538082</v>
      </c>
    </row>
    <row r="22" spans="1:53" x14ac:dyDescent="0.25">
      <c r="A22" s="4">
        <v>22</v>
      </c>
      <c r="G22" s="232">
        <v>1743</v>
      </c>
      <c r="H22" s="4">
        <v>7.8</v>
      </c>
      <c r="L22" s="52">
        <v>269</v>
      </c>
      <c r="M22" s="52">
        <v>198</v>
      </c>
      <c r="N22" s="52">
        <f t="shared" si="4"/>
        <v>233.5</v>
      </c>
      <c r="O22" s="212">
        <f t="shared" si="0"/>
        <v>0.13396442914515203</v>
      </c>
      <c r="P22" s="52">
        <v>160</v>
      </c>
      <c r="Q22" s="52">
        <v>122</v>
      </c>
      <c r="R22" s="52">
        <f t="shared" si="5"/>
        <v>141</v>
      </c>
      <c r="S22" s="239">
        <f t="shared" si="1"/>
        <v>8.0895008605851984E-2</v>
      </c>
      <c r="T22" s="213">
        <f t="shared" si="2"/>
        <v>8.0895008605851988</v>
      </c>
      <c r="Z22" s="234">
        <v>2499</v>
      </c>
      <c r="AA22" s="213">
        <f t="shared" si="3"/>
        <v>11.02873030583874</v>
      </c>
    </row>
    <row r="23" spans="1:53" x14ac:dyDescent="0.25">
      <c r="A23" s="13">
        <v>23</v>
      </c>
      <c r="G23" s="232">
        <v>1946</v>
      </c>
      <c r="H23" s="4">
        <v>8</v>
      </c>
      <c r="L23" s="52">
        <v>191</v>
      </c>
      <c r="M23" s="52">
        <v>155</v>
      </c>
      <c r="N23" s="52">
        <f t="shared" si="4"/>
        <v>173</v>
      </c>
      <c r="O23" s="212">
        <f t="shared" si="0"/>
        <v>8.8900308324768751E-2</v>
      </c>
      <c r="P23" s="52">
        <v>121</v>
      </c>
      <c r="Q23" s="52">
        <v>80</v>
      </c>
      <c r="R23" s="52">
        <f t="shared" si="5"/>
        <v>100.5</v>
      </c>
      <c r="S23" s="239">
        <f t="shared" si="1"/>
        <v>5.1644398766700926E-2</v>
      </c>
      <c r="T23" s="213">
        <f t="shared" si="2"/>
        <v>5.1644398766700919</v>
      </c>
      <c r="Z23" s="234">
        <v>2170</v>
      </c>
      <c r="AA23" s="213">
        <f t="shared" si="3"/>
        <v>8.3633093525179856</v>
      </c>
    </row>
    <row r="24" spans="1:53" x14ac:dyDescent="0.25">
      <c r="A24" s="4">
        <v>24</v>
      </c>
      <c r="G24" s="232">
        <v>1978</v>
      </c>
      <c r="H24" s="237">
        <v>9.5515672396359967</v>
      </c>
      <c r="L24" s="52">
        <v>263</v>
      </c>
      <c r="M24" s="52">
        <v>221</v>
      </c>
      <c r="N24" s="52">
        <f t="shared" si="4"/>
        <v>242</v>
      </c>
      <c r="O24" s="212">
        <f t="shared" si="0"/>
        <v>0.12234580384226491</v>
      </c>
      <c r="P24" s="52">
        <v>199</v>
      </c>
      <c r="Q24" s="52">
        <v>175</v>
      </c>
      <c r="R24" s="52">
        <f t="shared" si="5"/>
        <v>187</v>
      </c>
      <c r="S24" s="239">
        <f t="shared" si="1"/>
        <v>9.4539939332659251E-2</v>
      </c>
      <c r="T24" s="213">
        <f t="shared" si="2"/>
        <v>9.4539939332659255</v>
      </c>
      <c r="Z24" s="234">
        <v>3001</v>
      </c>
      <c r="AA24" s="213">
        <f t="shared" si="3"/>
        <v>9.5305139469644828</v>
      </c>
    </row>
    <row r="25" spans="1:53" x14ac:dyDescent="0.25">
      <c r="A25" s="4">
        <v>25</v>
      </c>
      <c r="G25" s="232">
        <v>1788</v>
      </c>
      <c r="H25" s="237">
        <v>8.8350111856823261</v>
      </c>
      <c r="L25" s="52">
        <v>164</v>
      </c>
      <c r="M25" s="52">
        <v>144</v>
      </c>
      <c r="N25" s="52">
        <f t="shared" si="4"/>
        <v>154</v>
      </c>
      <c r="O25" s="212">
        <f t="shared" si="0"/>
        <v>8.612975391498881E-2</v>
      </c>
      <c r="P25" s="52">
        <v>107</v>
      </c>
      <c r="Q25" s="52">
        <v>93</v>
      </c>
      <c r="R25" s="52">
        <f t="shared" si="5"/>
        <v>100</v>
      </c>
      <c r="S25" s="239">
        <f t="shared" si="1"/>
        <v>5.5928411633109618E-2</v>
      </c>
      <c r="T25" s="213">
        <f t="shared" si="2"/>
        <v>5.592841163310962</v>
      </c>
      <c r="Z25" s="234">
        <v>1200</v>
      </c>
      <c r="AA25" s="213">
        <f t="shared" si="3"/>
        <v>4.5578274355890365</v>
      </c>
    </row>
    <row r="26" spans="1:53" x14ac:dyDescent="0.25">
      <c r="A26" s="14">
        <v>26</v>
      </c>
      <c r="B26" s="222">
        <v>41164</v>
      </c>
      <c r="C26" s="209">
        <v>41347</v>
      </c>
      <c r="D26" s="209">
        <v>41466</v>
      </c>
      <c r="E26" s="209" t="s">
        <v>294</v>
      </c>
      <c r="F26" s="14" t="s">
        <v>8</v>
      </c>
      <c r="G26" s="210">
        <v>1502</v>
      </c>
      <c r="H26" s="4">
        <v>8.6</v>
      </c>
      <c r="I26" s="211" t="s">
        <v>30</v>
      </c>
      <c r="J26" s="210">
        <v>72</v>
      </c>
      <c r="K26" s="210" t="s">
        <v>47</v>
      </c>
      <c r="L26" s="52">
        <v>158</v>
      </c>
      <c r="M26" s="52">
        <v>195</v>
      </c>
      <c r="N26" s="52">
        <f t="shared" si="4"/>
        <v>176.5</v>
      </c>
      <c r="O26" s="212">
        <f t="shared" si="0"/>
        <v>0.11750998668442077</v>
      </c>
      <c r="P26" s="52">
        <v>79</v>
      </c>
      <c r="Q26" s="52">
        <v>117</v>
      </c>
      <c r="R26" s="52">
        <f t="shared" si="5"/>
        <v>98</v>
      </c>
      <c r="S26" s="239">
        <f t="shared" si="1"/>
        <v>6.5246338215712379E-2</v>
      </c>
      <c r="T26" s="213">
        <f t="shared" si="2"/>
        <v>6.5246338215712383</v>
      </c>
      <c r="U26" s="52">
        <v>14.7</v>
      </c>
      <c r="V26" s="52">
        <v>16.5</v>
      </c>
      <c r="W26" s="52">
        <v>6.4</v>
      </c>
      <c r="X26" s="52" t="s">
        <v>6</v>
      </c>
      <c r="Y26" s="52" t="s">
        <v>6</v>
      </c>
      <c r="Z26" s="234">
        <v>1144</v>
      </c>
      <c r="AA26" s="213">
        <f t="shared" si="3"/>
        <v>5.3138451057504721</v>
      </c>
      <c r="AB26" s="214">
        <v>41516</v>
      </c>
      <c r="AC26" s="214">
        <v>41529</v>
      </c>
      <c r="AD26" s="215">
        <v>80</v>
      </c>
      <c r="AE26" s="214"/>
      <c r="AF26" s="214">
        <v>41589</v>
      </c>
      <c r="AG26" s="214">
        <v>41572</v>
      </c>
      <c r="AH26" s="215" t="s">
        <v>7</v>
      </c>
      <c r="AI26" s="216" t="s">
        <v>36</v>
      </c>
      <c r="AJ26" s="216" t="s">
        <v>29</v>
      </c>
      <c r="AK26" s="107">
        <v>117</v>
      </c>
      <c r="AL26" s="107">
        <v>110</v>
      </c>
      <c r="AM26" s="107">
        <f>(AK26+AL26)/2</f>
        <v>113.5</v>
      </c>
      <c r="AN26" s="218">
        <f>AM26/G26</f>
        <v>7.55659121171771E-2</v>
      </c>
      <c r="AO26" s="107">
        <v>62</v>
      </c>
      <c r="AP26" s="107">
        <v>56</v>
      </c>
      <c r="AQ26" s="107">
        <f>(AO26+AP26)/2</f>
        <v>59</v>
      </c>
      <c r="AR26" s="219">
        <f>AQ26/G26</f>
        <v>3.9280958721704395E-2</v>
      </c>
      <c r="AS26" s="220">
        <f>AQ26/(G26/100)</f>
        <v>3.9280958721704393</v>
      </c>
      <c r="AT26" s="107">
        <v>5.8</v>
      </c>
      <c r="AU26" s="107">
        <v>3.4</v>
      </c>
      <c r="AV26" s="107">
        <v>1.5</v>
      </c>
      <c r="AW26" s="107" t="s">
        <v>6</v>
      </c>
      <c r="AX26" s="107" t="s">
        <v>6</v>
      </c>
      <c r="AY26" s="107">
        <v>1010</v>
      </c>
      <c r="AZ26" s="107">
        <v>8.6</v>
      </c>
      <c r="BA26" s="220">
        <f>AY26*(60/(G26*AZ26))</f>
        <v>4.6914191930139655</v>
      </c>
    </row>
    <row r="27" spans="1:53" x14ac:dyDescent="0.25">
      <c r="A27" s="13">
        <v>27</v>
      </c>
      <c r="G27" s="232">
        <v>2050</v>
      </c>
      <c r="H27" s="237">
        <v>7.9360975609756101</v>
      </c>
      <c r="L27" s="52">
        <v>201</v>
      </c>
      <c r="M27" s="52">
        <v>166</v>
      </c>
      <c r="N27" s="52">
        <f t="shared" si="4"/>
        <v>183.5</v>
      </c>
      <c r="O27" s="212">
        <f t="shared" si="0"/>
        <v>8.9512195121951216E-2</v>
      </c>
      <c r="P27" s="52">
        <v>123</v>
      </c>
      <c r="Q27" s="52">
        <v>91</v>
      </c>
      <c r="R27" s="52">
        <f t="shared" si="5"/>
        <v>107</v>
      </c>
      <c r="S27" s="239">
        <f t="shared" si="1"/>
        <v>5.219512195121951E-2</v>
      </c>
      <c r="T27" s="213">
        <f t="shared" si="2"/>
        <v>5.2195121951219514</v>
      </c>
      <c r="Z27" s="234">
        <v>2156</v>
      </c>
      <c r="AA27" s="213">
        <f t="shared" si="3"/>
        <v>7.9513184584178491</v>
      </c>
    </row>
    <row r="28" spans="1:53" x14ac:dyDescent="0.25">
      <c r="A28" s="13">
        <v>28</v>
      </c>
      <c r="G28" s="232">
        <v>2622</v>
      </c>
      <c r="H28" s="4">
        <v>7.8</v>
      </c>
      <c r="L28" s="52">
        <v>262</v>
      </c>
      <c r="M28" s="52">
        <v>183</v>
      </c>
      <c r="N28" s="52">
        <f t="shared" si="4"/>
        <v>222.5</v>
      </c>
      <c r="O28" s="212">
        <f t="shared" si="0"/>
        <v>8.4858886346300538E-2</v>
      </c>
      <c r="P28" s="52">
        <v>180</v>
      </c>
      <c r="Q28" s="52">
        <v>118</v>
      </c>
      <c r="R28" s="52">
        <f t="shared" si="5"/>
        <v>149</v>
      </c>
      <c r="S28" s="239">
        <f t="shared" si="1"/>
        <v>5.682684973302822E-2</v>
      </c>
      <c r="T28" s="213">
        <f t="shared" si="2"/>
        <v>5.6826849733028224</v>
      </c>
      <c r="Z28" s="234">
        <v>3032</v>
      </c>
      <c r="AA28" s="213">
        <f t="shared" si="3"/>
        <v>8.895147567916446</v>
      </c>
    </row>
    <row r="29" spans="1:53" x14ac:dyDescent="0.25">
      <c r="A29" s="13">
        <v>29</v>
      </c>
      <c r="G29" s="232">
        <v>1215</v>
      </c>
      <c r="H29" s="4">
        <v>8</v>
      </c>
      <c r="L29" s="52">
        <v>285</v>
      </c>
      <c r="M29" s="52">
        <v>262</v>
      </c>
      <c r="N29" s="52">
        <f t="shared" si="4"/>
        <v>273.5</v>
      </c>
      <c r="O29" s="212">
        <f t="shared" si="0"/>
        <v>0.22510288065843623</v>
      </c>
      <c r="P29" s="52">
        <v>94</v>
      </c>
      <c r="Q29" s="52">
        <v>77</v>
      </c>
      <c r="R29" s="52">
        <f t="shared" si="5"/>
        <v>85.5</v>
      </c>
      <c r="S29" s="239">
        <f t="shared" si="1"/>
        <v>7.0370370370370375E-2</v>
      </c>
      <c r="T29" s="213">
        <f t="shared" si="2"/>
        <v>7.0370370370370372</v>
      </c>
      <c r="Z29" s="234">
        <v>1646</v>
      </c>
      <c r="AA29" s="213">
        <f t="shared" si="3"/>
        <v>10.160493827160494</v>
      </c>
      <c r="AB29" s="214">
        <v>42165</v>
      </c>
    </row>
    <row r="30" spans="1:53" x14ac:dyDescent="0.25">
      <c r="A30" s="14">
        <v>30</v>
      </c>
      <c r="B30" s="222">
        <v>41178</v>
      </c>
      <c r="C30" s="209">
        <v>41353</v>
      </c>
      <c r="D30" s="209">
        <v>41481</v>
      </c>
      <c r="E30" s="209">
        <v>41565</v>
      </c>
      <c r="F30" s="14" t="s">
        <v>8</v>
      </c>
      <c r="G30" s="210">
        <v>1819</v>
      </c>
      <c r="H30" s="4">
        <v>7.9</v>
      </c>
      <c r="I30" s="211" t="s">
        <v>217</v>
      </c>
      <c r="J30" s="210">
        <v>0</v>
      </c>
      <c r="K30" s="210" t="s">
        <v>6</v>
      </c>
      <c r="L30" s="52">
        <v>159</v>
      </c>
      <c r="M30" s="52">
        <v>146</v>
      </c>
      <c r="N30" s="52">
        <f t="shared" si="4"/>
        <v>152.5</v>
      </c>
      <c r="O30" s="212">
        <f t="shared" si="0"/>
        <v>8.3837273227047829E-2</v>
      </c>
      <c r="P30" s="52">
        <v>129</v>
      </c>
      <c r="Q30" s="52">
        <v>108</v>
      </c>
      <c r="R30" s="52">
        <f t="shared" si="5"/>
        <v>118.5</v>
      </c>
      <c r="S30" s="239">
        <f t="shared" si="1"/>
        <v>6.5145684442001098E-2</v>
      </c>
      <c r="T30" s="213">
        <f t="shared" si="2"/>
        <v>6.5145684442001093</v>
      </c>
      <c r="U30" s="224">
        <v>6</v>
      </c>
      <c r="V30" s="52">
        <v>4.5</v>
      </c>
      <c r="W30" s="52">
        <v>4.5999999999999996</v>
      </c>
      <c r="X30" s="52" t="s">
        <v>6</v>
      </c>
      <c r="Y30" s="52" t="s">
        <v>6</v>
      </c>
      <c r="Z30" s="234">
        <v>1331</v>
      </c>
      <c r="AA30" s="213">
        <f t="shared" si="3"/>
        <v>5.5573726000514956</v>
      </c>
      <c r="AB30" s="214">
        <v>41527</v>
      </c>
      <c r="AC30" s="214">
        <v>41526</v>
      </c>
      <c r="AD30" s="215">
        <v>80</v>
      </c>
      <c r="AE30" s="214"/>
      <c r="AF30" s="214" t="s">
        <v>305</v>
      </c>
      <c r="AG30" s="214">
        <v>41577</v>
      </c>
      <c r="AH30" s="215" t="s">
        <v>7</v>
      </c>
      <c r="AI30" s="216" t="s">
        <v>36</v>
      </c>
      <c r="AJ30" s="216" t="s">
        <v>6</v>
      </c>
      <c r="AK30" s="107">
        <v>149</v>
      </c>
      <c r="AL30" s="107">
        <v>138</v>
      </c>
      <c r="AM30" s="107">
        <f>(AK30+AL30)/2</f>
        <v>143.5</v>
      </c>
      <c r="AN30" s="218">
        <f>AM30/G30</f>
        <v>7.8889499725123699E-2</v>
      </c>
      <c r="AO30" s="107">
        <v>122</v>
      </c>
      <c r="AP30" s="107">
        <v>108</v>
      </c>
      <c r="AQ30" s="107">
        <f>(AO30+AP30)/2</f>
        <v>115</v>
      </c>
      <c r="AR30" s="219">
        <f>AQ30/G30</f>
        <v>6.3221550302363941E-2</v>
      </c>
      <c r="AS30" s="220">
        <f>AQ30/(G30/100)</f>
        <v>6.3221550302363934</v>
      </c>
      <c r="AT30" s="227">
        <v>3.9</v>
      </c>
      <c r="AU30" s="107">
        <v>1.7</v>
      </c>
      <c r="AV30" s="107">
        <v>5.2</v>
      </c>
      <c r="AW30" s="107" t="s">
        <v>6</v>
      </c>
      <c r="AX30" s="107" t="s">
        <v>6</v>
      </c>
      <c r="AY30" s="144">
        <v>1390</v>
      </c>
      <c r="AZ30" s="107">
        <v>7.9</v>
      </c>
      <c r="BA30" s="220">
        <f>AY30*(60/(G30*AZ30))</f>
        <v>5.8037174410755661</v>
      </c>
    </row>
    <row r="31" spans="1:53" x14ac:dyDescent="0.25">
      <c r="A31" s="199">
        <v>31</v>
      </c>
      <c r="G31" s="199">
        <v>1474</v>
      </c>
      <c r="H31" s="237">
        <v>8.32225237449118</v>
      </c>
      <c r="N31" s="52">
        <f t="shared" si="4"/>
        <v>0</v>
      </c>
      <c r="O31" s="212">
        <f t="shared" si="0"/>
        <v>0</v>
      </c>
      <c r="R31" s="52">
        <f t="shared" si="5"/>
        <v>0</v>
      </c>
      <c r="S31" s="239">
        <f t="shared" si="1"/>
        <v>0</v>
      </c>
      <c r="T31" s="213">
        <f t="shared" si="2"/>
        <v>0</v>
      </c>
      <c r="Z31" s="234">
        <v>1644</v>
      </c>
      <c r="AA31" s="213">
        <f t="shared" si="3"/>
        <v>8.0410858400586935</v>
      </c>
    </row>
    <row r="32" spans="1:53" x14ac:dyDescent="0.25">
      <c r="A32" s="233">
        <v>32</v>
      </c>
      <c r="G32" s="199">
        <v>2004</v>
      </c>
      <c r="H32" s="230">
        <v>8</v>
      </c>
      <c r="N32" s="52">
        <f t="shared" si="4"/>
        <v>0</v>
      </c>
      <c r="O32" s="212">
        <f t="shared" si="0"/>
        <v>0</v>
      </c>
      <c r="R32" s="52">
        <f t="shared" si="5"/>
        <v>0</v>
      </c>
      <c r="S32" s="239">
        <f t="shared" si="1"/>
        <v>0</v>
      </c>
      <c r="T32" s="213">
        <f t="shared" si="2"/>
        <v>0</v>
      </c>
      <c r="Z32" s="235">
        <v>4213</v>
      </c>
      <c r="AA32" s="213">
        <f t="shared" si="3"/>
        <v>15.767215568862275</v>
      </c>
    </row>
    <row r="33" spans="1:53" x14ac:dyDescent="0.25">
      <c r="A33" s="13">
        <v>33</v>
      </c>
      <c r="G33" s="232">
        <v>1752</v>
      </c>
      <c r="H33" s="230">
        <v>8.1999999999999993</v>
      </c>
      <c r="L33" s="52">
        <v>64</v>
      </c>
      <c r="M33" s="52">
        <v>61</v>
      </c>
      <c r="N33" s="52">
        <f t="shared" ref="N33:N60" si="6">(L33+M33)/2</f>
        <v>62.5</v>
      </c>
      <c r="O33" s="212">
        <f t="shared" ref="O33:O60" si="7">N33/G33</f>
        <v>3.5673515981735161E-2</v>
      </c>
      <c r="P33" s="52">
        <v>40</v>
      </c>
      <c r="Q33" s="52">
        <v>38</v>
      </c>
      <c r="R33" s="52">
        <f t="shared" ref="R33:R60" si="8">(P33+Q33)/2</f>
        <v>39</v>
      </c>
      <c r="S33" s="239">
        <f t="shared" ref="S33:S60" si="9">R33/G33</f>
        <v>2.2260273972602738E-2</v>
      </c>
      <c r="T33" s="213">
        <f t="shared" ref="T33:T60" si="10">R33/(G33/100)</f>
        <v>2.2260273972602742</v>
      </c>
      <c r="Z33" s="235">
        <v>1480</v>
      </c>
      <c r="AA33" s="213">
        <f t="shared" ref="AA33:AA60" si="11">Z33*(60/(G33*H33))</f>
        <v>6.1810892081523559</v>
      </c>
    </row>
    <row r="34" spans="1:53" x14ac:dyDescent="0.25">
      <c r="A34" s="13">
        <v>34</v>
      </c>
      <c r="G34" s="232">
        <v>1651</v>
      </c>
      <c r="H34" s="4">
        <v>8</v>
      </c>
      <c r="L34" s="52">
        <v>161</v>
      </c>
      <c r="M34" s="52">
        <v>154</v>
      </c>
      <c r="N34" s="52">
        <f t="shared" si="6"/>
        <v>157.5</v>
      </c>
      <c r="O34" s="212">
        <f t="shared" si="7"/>
        <v>9.5396729254996968E-2</v>
      </c>
      <c r="P34" s="52">
        <v>93</v>
      </c>
      <c r="Q34" s="52">
        <v>89</v>
      </c>
      <c r="R34" s="52">
        <f t="shared" si="8"/>
        <v>91</v>
      </c>
      <c r="S34" s="239">
        <f t="shared" si="9"/>
        <v>5.5118110236220472E-2</v>
      </c>
      <c r="T34" s="213">
        <f t="shared" si="10"/>
        <v>5.5118110236220463</v>
      </c>
      <c r="Z34" s="234">
        <v>2041</v>
      </c>
      <c r="AA34" s="213">
        <f t="shared" si="11"/>
        <v>9.2716535433070852</v>
      </c>
    </row>
    <row r="35" spans="1:53" x14ac:dyDescent="0.25">
      <c r="A35" s="13">
        <v>35</v>
      </c>
      <c r="G35" s="232">
        <v>1625</v>
      </c>
      <c r="H35" s="237">
        <v>8.7360000000000007</v>
      </c>
      <c r="L35" s="52">
        <v>234</v>
      </c>
      <c r="M35" s="52">
        <v>200</v>
      </c>
      <c r="N35" s="52">
        <f t="shared" si="6"/>
        <v>217</v>
      </c>
      <c r="O35" s="212">
        <f t="shared" si="7"/>
        <v>0.13353846153846155</v>
      </c>
      <c r="P35" s="52">
        <v>144</v>
      </c>
      <c r="Q35" s="52">
        <v>120</v>
      </c>
      <c r="R35" s="52">
        <f t="shared" si="8"/>
        <v>132</v>
      </c>
      <c r="S35" s="239">
        <f t="shared" si="9"/>
        <v>8.1230769230769231E-2</v>
      </c>
      <c r="T35" s="213">
        <f t="shared" si="10"/>
        <v>8.1230769230769226</v>
      </c>
      <c r="Z35" s="234">
        <v>1554</v>
      </c>
      <c r="AA35" s="213">
        <f t="shared" si="11"/>
        <v>6.5680473372781059</v>
      </c>
    </row>
    <row r="36" spans="1:53" x14ac:dyDescent="0.25">
      <c r="A36" s="199">
        <v>36</v>
      </c>
      <c r="G36" s="199">
        <v>1056</v>
      </c>
      <c r="H36" s="4">
        <v>8</v>
      </c>
      <c r="N36" s="52">
        <f t="shared" si="6"/>
        <v>0</v>
      </c>
      <c r="O36" s="212">
        <f t="shared" si="7"/>
        <v>0</v>
      </c>
      <c r="R36" s="52">
        <f t="shared" si="8"/>
        <v>0</v>
      </c>
      <c r="S36" s="239">
        <f t="shared" si="9"/>
        <v>0</v>
      </c>
      <c r="T36" s="213">
        <f t="shared" si="10"/>
        <v>0</v>
      </c>
      <c r="Z36" s="234">
        <v>1701</v>
      </c>
      <c r="AA36" s="213">
        <f t="shared" si="11"/>
        <v>12.080965909090908</v>
      </c>
    </row>
    <row r="37" spans="1:53" x14ac:dyDescent="0.25">
      <c r="A37" s="14">
        <v>37</v>
      </c>
      <c r="B37" s="209">
        <v>41254</v>
      </c>
      <c r="C37" s="209">
        <v>41382</v>
      </c>
      <c r="D37" s="209">
        <v>41479</v>
      </c>
      <c r="E37" s="209">
        <v>41557</v>
      </c>
      <c r="F37" s="123" t="s">
        <v>7</v>
      </c>
      <c r="G37" s="210">
        <v>1654</v>
      </c>
      <c r="H37" s="4">
        <v>9.6</v>
      </c>
      <c r="I37" s="211" t="s">
        <v>30</v>
      </c>
      <c r="J37" s="210">
        <v>96</v>
      </c>
      <c r="K37" s="211" t="s">
        <v>30</v>
      </c>
      <c r="L37" s="52">
        <v>212</v>
      </c>
      <c r="M37" s="52">
        <v>163</v>
      </c>
      <c r="N37" s="52">
        <f t="shared" si="6"/>
        <v>187.5</v>
      </c>
      <c r="O37" s="212">
        <f t="shared" si="7"/>
        <v>0.1133615477629988</v>
      </c>
      <c r="P37" s="52">
        <v>111</v>
      </c>
      <c r="Q37" s="52">
        <v>77</v>
      </c>
      <c r="R37" s="52">
        <f t="shared" si="8"/>
        <v>94</v>
      </c>
      <c r="S37" s="239">
        <f t="shared" si="9"/>
        <v>5.6831922611850064E-2</v>
      </c>
      <c r="T37" s="213">
        <f t="shared" si="10"/>
        <v>5.6831922611850061</v>
      </c>
      <c r="U37" s="52">
        <v>0.2</v>
      </c>
      <c r="V37" s="52">
        <v>1.7</v>
      </c>
      <c r="W37" s="52">
        <v>0.8</v>
      </c>
      <c r="X37" s="52">
        <v>2.5</v>
      </c>
      <c r="Y37" s="52" t="s">
        <v>6</v>
      </c>
      <c r="Z37" s="234">
        <v>1831</v>
      </c>
      <c r="AA37" s="213">
        <f t="shared" si="11"/>
        <v>6.9188331318016933</v>
      </c>
      <c r="AB37" s="214">
        <v>41515</v>
      </c>
      <c r="AC37" s="214">
        <v>41683</v>
      </c>
      <c r="AD37" s="215">
        <v>50</v>
      </c>
      <c r="AE37" s="214">
        <v>41584</v>
      </c>
      <c r="AF37" s="214">
        <v>41694</v>
      </c>
      <c r="AG37" s="214" t="s">
        <v>6</v>
      </c>
      <c r="AH37" s="215" t="s">
        <v>7</v>
      </c>
      <c r="AI37" s="216" t="s">
        <v>36</v>
      </c>
      <c r="AJ37" s="216" t="s">
        <v>30</v>
      </c>
      <c r="AK37" s="107">
        <v>220</v>
      </c>
      <c r="AL37" s="107">
        <v>187</v>
      </c>
      <c r="AM37" s="107">
        <f>(AK37+AL37)/2</f>
        <v>203.5</v>
      </c>
      <c r="AN37" s="218">
        <f>AM37/G37</f>
        <v>0.12303506650544135</v>
      </c>
      <c r="AO37" s="107">
        <v>86</v>
      </c>
      <c r="AP37" s="107">
        <v>71</v>
      </c>
      <c r="AQ37" s="107">
        <f>(AO37+AP37)/2</f>
        <v>78.5</v>
      </c>
      <c r="AR37" s="219">
        <f>AQ37/G37</f>
        <v>4.746070133010883E-2</v>
      </c>
      <c r="AS37" s="220">
        <f>AQ37/(G37/100)</f>
        <v>4.7460701330108828</v>
      </c>
      <c r="AT37" s="107">
        <v>0</v>
      </c>
      <c r="AU37" s="107">
        <v>1.1000000000000001</v>
      </c>
      <c r="AV37" s="107">
        <v>0.8</v>
      </c>
      <c r="AW37" s="107">
        <v>1.4</v>
      </c>
      <c r="AX37" s="107" t="s">
        <v>6</v>
      </c>
      <c r="AY37" s="107">
        <v>1756</v>
      </c>
      <c r="AZ37" s="107">
        <v>9.6</v>
      </c>
      <c r="BA37" s="220">
        <f>AY37*(60/(G37*AZ37))</f>
        <v>6.6354292623941964</v>
      </c>
    </row>
    <row r="38" spans="1:53" x14ac:dyDescent="0.25">
      <c r="A38" s="13">
        <v>38</v>
      </c>
      <c r="G38" s="14">
        <v>1665</v>
      </c>
      <c r="H38" s="237">
        <v>8.8636636636636634</v>
      </c>
      <c r="N38" s="52">
        <f t="shared" si="6"/>
        <v>0</v>
      </c>
      <c r="O38" s="212">
        <f t="shared" si="7"/>
        <v>0</v>
      </c>
      <c r="R38" s="52">
        <f t="shared" si="8"/>
        <v>0</v>
      </c>
      <c r="S38" s="239">
        <f t="shared" si="9"/>
        <v>0</v>
      </c>
      <c r="T38" s="213">
        <f t="shared" si="10"/>
        <v>0</v>
      </c>
      <c r="Z38" s="234">
        <v>1501</v>
      </c>
      <c r="AA38" s="213">
        <f t="shared" si="11"/>
        <v>6.1024529068979527</v>
      </c>
    </row>
    <row r="39" spans="1:53" x14ac:dyDescent="0.25">
      <c r="A39" s="14">
        <v>39</v>
      </c>
      <c r="B39" s="209">
        <v>41254</v>
      </c>
      <c r="C39" s="209">
        <v>41386</v>
      </c>
      <c r="D39" s="209">
        <v>41477</v>
      </c>
      <c r="E39" s="209" t="s">
        <v>292</v>
      </c>
      <c r="F39" s="123" t="s">
        <v>8</v>
      </c>
      <c r="G39" s="210">
        <v>1559</v>
      </c>
      <c r="H39" s="4">
        <v>7.9</v>
      </c>
      <c r="I39" s="211" t="s">
        <v>36</v>
      </c>
      <c r="J39" s="210">
        <v>0</v>
      </c>
      <c r="K39" s="210" t="s">
        <v>6</v>
      </c>
      <c r="L39" s="52">
        <v>168</v>
      </c>
      <c r="M39" s="52">
        <v>157</v>
      </c>
      <c r="N39" s="52">
        <f t="shared" si="6"/>
        <v>162.5</v>
      </c>
      <c r="O39" s="212">
        <f t="shared" si="7"/>
        <v>0.10423348300192431</v>
      </c>
      <c r="P39" s="52">
        <v>149</v>
      </c>
      <c r="Q39" s="52">
        <v>137</v>
      </c>
      <c r="R39" s="52">
        <f t="shared" si="8"/>
        <v>143</v>
      </c>
      <c r="S39" s="239">
        <f t="shared" si="9"/>
        <v>9.1725465041693391E-2</v>
      </c>
      <c r="T39" s="213">
        <f t="shared" si="10"/>
        <v>9.1725465041693397</v>
      </c>
      <c r="U39" s="224">
        <v>5</v>
      </c>
      <c r="V39" s="224">
        <v>3</v>
      </c>
      <c r="W39" s="224">
        <v>3.7</v>
      </c>
      <c r="X39" s="52" t="s">
        <v>6</v>
      </c>
      <c r="Y39" s="52" t="s">
        <v>6</v>
      </c>
      <c r="Z39" s="234">
        <v>1295</v>
      </c>
      <c r="AA39" s="213">
        <f t="shared" si="11"/>
        <v>6.30881529055464</v>
      </c>
      <c r="AB39" s="214">
        <v>41520</v>
      </c>
      <c r="AC39" s="214" t="s">
        <v>288</v>
      </c>
      <c r="AD39" s="228">
        <v>50</v>
      </c>
      <c r="AE39" s="214"/>
      <c r="AF39" s="214" t="s">
        <v>296</v>
      </c>
      <c r="AG39" s="214">
        <v>41572</v>
      </c>
      <c r="AH39" s="215" t="s">
        <v>8</v>
      </c>
      <c r="AI39" s="216" t="s">
        <v>36</v>
      </c>
      <c r="AJ39" s="216" t="s">
        <v>6</v>
      </c>
      <c r="AK39" s="107">
        <v>121</v>
      </c>
      <c r="AL39" s="107">
        <v>112</v>
      </c>
      <c r="AM39" s="107">
        <f>(AK39+AL39)/2</f>
        <v>116.5</v>
      </c>
      <c r="AN39" s="218">
        <f>AM39/G39</f>
        <v>7.4727389352148815E-2</v>
      </c>
      <c r="AO39" s="107">
        <v>101</v>
      </c>
      <c r="AP39" s="107">
        <v>96</v>
      </c>
      <c r="AQ39" s="107">
        <f>(AO39+AP39)/2</f>
        <v>98.5</v>
      </c>
      <c r="AR39" s="219">
        <f>AQ39/G39</f>
        <v>6.3181526619627962E-2</v>
      </c>
      <c r="AS39" s="220">
        <f>AQ39/(G39/100)</f>
        <v>6.318152661962797</v>
      </c>
      <c r="AT39" s="221">
        <v>2.1</v>
      </c>
      <c r="AU39" s="221">
        <v>3.3</v>
      </c>
      <c r="AV39" s="221">
        <v>2.8</v>
      </c>
      <c r="AW39" s="107" t="s">
        <v>6</v>
      </c>
      <c r="AX39" s="107" t="s">
        <v>6</v>
      </c>
      <c r="AY39" s="107">
        <v>1260</v>
      </c>
      <c r="AZ39" s="107">
        <v>7.9</v>
      </c>
      <c r="BA39" s="220">
        <f>AY39*(60/(G39*AZ39))</f>
        <v>6.1383067691882989</v>
      </c>
    </row>
    <row r="40" spans="1:53" x14ac:dyDescent="0.25">
      <c r="A40" s="14">
        <v>40</v>
      </c>
      <c r="B40" s="209">
        <v>41285</v>
      </c>
      <c r="C40" s="209">
        <v>41437</v>
      </c>
      <c r="D40" s="209">
        <v>41486</v>
      </c>
      <c r="E40" s="209">
        <v>41562</v>
      </c>
      <c r="F40" s="123" t="s">
        <v>8</v>
      </c>
      <c r="G40" s="210">
        <v>1983</v>
      </c>
      <c r="H40" s="4">
        <v>9.3000000000000007</v>
      </c>
      <c r="I40" s="211" t="s">
        <v>30</v>
      </c>
      <c r="J40" s="210">
        <v>340</v>
      </c>
      <c r="K40" s="210" t="s">
        <v>30</v>
      </c>
      <c r="L40" s="52">
        <v>182</v>
      </c>
      <c r="M40" s="52">
        <v>146</v>
      </c>
      <c r="N40" s="52">
        <f t="shared" si="6"/>
        <v>164</v>
      </c>
      <c r="O40" s="212">
        <f t="shared" si="7"/>
        <v>8.2702975289964703E-2</v>
      </c>
      <c r="P40" s="52">
        <v>108</v>
      </c>
      <c r="Q40" s="52">
        <v>68</v>
      </c>
      <c r="R40" s="52">
        <f t="shared" si="8"/>
        <v>88</v>
      </c>
      <c r="S40" s="239">
        <f t="shared" si="9"/>
        <v>4.4377206253151794E-2</v>
      </c>
      <c r="T40" s="213">
        <f t="shared" si="10"/>
        <v>4.4377206253151797</v>
      </c>
      <c r="U40" s="52">
        <v>5.8</v>
      </c>
      <c r="V40" s="52">
        <v>1.8</v>
      </c>
      <c r="W40" s="52" t="s">
        <v>6</v>
      </c>
      <c r="X40" s="52" t="s">
        <v>6</v>
      </c>
      <c r="Y40" s="52">
        <v>1.1000000000000001</v>
      </c>
      <c r="Z40" s="234">
        <v>1515</v>
      </c>
      <c r="AA40" s="213">
        <f t="shared" si="11"/>
        <v>4.9289932165340877</v>
      </c>
      <c r="AB40" s="214">
        <v>41530</v>
      </c>
      <c r="AC40" s="214">
        <v>41530</v>
      </c>
      <c r="AD40" s="215">
        <v>60</v>
      </c>
      <c r="AE40" s="214"/>
      <c r="AF40" s="214">
        <v>41600</v>
      </c>
      <c r="AG40" s="214">
        <v>41597</v>
      </c>
      <c r="AH40" s="215" t="s">
        <v>7</v>
      </c>
      <c r="AI40" s="216" t="s">
        <v>36</v>
      </c>
      <c r="AJ40" s="216" t="s">
        <v>29</v>
      </c>
      <c r="AK40" s="107">
        <v>150</v>
      </c>
      <c r="AL40" s="107">
        <v>137</v>
      </c>
      <c r="AM40" s="107">
        <f>(AK40+AL40)/2</f>
        <v>143.5</v>
      </c>
      <c r="AN40" s="218">
        <f>AM40/G40</f>
        <v>7.2365103378719112E-2</v>
      </c>
      <c r="AO40" s="107">
        <v>84</v>
      </c>
      <c r="AP40" s="107">
        <v>68</v>
      </c>
      <c r="AQ40" s="107">
        <f>(AO40+AP40)/2</f>
        <v>76</v>
      </c>
      <c r="AR40" s="219">
        <f>AQ40/G40</f>
        <v>3.8325769036812909E-2</v>
      </c>
      <c r="AS40" s="220">
        <f>AQ40/(G40/100)</f>
        <v>3.8325769036812911</v>
      </c>
      <c r="AT40" s="107">
        <v>6.6</v>
      </c>
      <c r="AU40" s="107">
        <v>1.8</v>
      </c>
      <c r="AV40" s="107" t="s">
        <v>6</v>
      </c>
      <c r="AW40" s="107" t="s">
        <v>6</v>
      </c>
      <c r="AX40" s="107">
        <v>1.1000000000000001</v>
      </c>
      <c r="AY40" s="107">
        <v>1348</v>
      </c>
      <c r="AZ40" s="107">
        <v>9.3000000000000007</v>
      </c>
      <c r="BA40" s="220">
        <f>AY40*(60/(G40*AZ40))</f>
        <v>4.3856652514111882</v>
      </c>
    </row>
    <row r="41" spans="1:53" x14ac:dyDescent="0.25">
      <c r="A41" s="13">
        <v>41</v>
      </c>
      <c r="G41" s="14">
        <v>2471</v>
      </c>
      <c r="H41" s="4">
        <v>10.5</v>
      </c>
      <c r="L41" s="52">
        <v>133</v>
      </c>
      <c r="M41" s="52">
        <v>125</v>
      </c>
      <c r="N41" s="52">
        <f t="shared" si="6"/>
        <v>129</v>
      </c>
      <c r="O41" s="212">
        <f t="shared" si="7"/>
        <v>5.2205584783488468E-2</v>
      </c>
      <c r="P41" s="52">
        <v>68</v>
      </c>
      <c r="Q41" s="52">
        <v>60</v>
      </c>
      <c r="R41" s="52">
        <f t="shared" si="8"/>
        <v>64</v>
      </c>
      <c r="S41" s="239">
        <f t="shared" si="9"/>
        <v>2.5900445163901255E-2</v>
      </c>
      <c r="T41" s="213">
        <f t="shared" si="10"/>
        <v>2.5900445163901256</v>
      </c>
      <c r="Z41" s="234">
        <v>2305</v>
      </c>
      <c r="AA41" s="213">
        <f t="shared" si="11"/>
        <v>5.3304041163207492</v>
      </c>
    </row>
    <row r="42" spans="1:53" x14ac:dyDescent="0.25">
      <c r="A42" s="13">
        <v>42</v>
      </c>
      <c r="G42" s="14">
        <v>1666</v>
      </c>
      <c r="H42" s="4">
        <v>8</v>
      </c>
      <c r="L42" s="52">
        <v>106</v>
      </c>
      <c r="M42" s="52">
        <v>101</v>
      </c>
      <c r="N42" s="52">
        <f t="shared" si="6"/>
        <v>103.5</v>
      </c>
      <c r="O42" s="212">
        <f t="shared" si="7"/>
        <v>6.2124849939975989E-2</v>
      </c>
      <c r="P42" s="52">
        <v>76</v>
      </c>
      <c r="Q42" s="52">
        <v>71</v>
      </c>
      <c r="R42" s="52">
        <f t="shared" si="8"/>
        <v>73.5</v>
      </c>
      <c r="S42" s="239">
        <f t="shared" si="9"/>
        <v>4.4117647058823532E-2</v>
      </c>
      <c r="T42" s="213">
        <f t="shared" si="10"/>
        <v>4.4117647058823533</v>
      </c>
      <c r="Z42" s="234">
        <v>1362</v>
      </c>
      <c r="AA42" s="213">
        <f t="shared" si="11"/>
        <v>6.1314525810324128</v>
      </c>
    </row>
    <row r="43" spans="1:53" x14ac:dyDescent="0.25">
      <c r="A43" s="13">
        <v>43</v>
      </c>
      <c r="G43" s="14">
        <v>1383</v>
      </c>
      <c r="H43" s="4">
        <v>9.3000000000000007</v>
      </c>
      <c r="L43" s="52">
        <v>60</v>
      </c>
      <c r="M43" s="52">
        <v>55</v>
      </c>
      <c r="N43" s="52">
        <f t="shared" si="6"/>
        <v>57.5</v>
      </c>
      <c r="O43" s="212">
        <f t="shared" si="7"/>
        <v>4.1576283441793205E-2</v>
      </c>
      <c r="P43" s="52">
        <v>39</v>
      </c>
      <c r="Q43" s="52">
        <v>32</v>
      </c>
      <c r="R43" s="52">
        <f t="shared" si="8"/>
        <v>35.5</v>
      </c>
      <c r="S43" s="239">
        <f t="shared" si="9"/>
        <v>2.5668835864063631E-2</v>
      </c>
      <c r="T43" s="213">
        <f t="shared" si="10"/>
        <v>2.5668835864063628</v>
      </c>
      <c r="Z43" s="234">
        <v>1396</v>
      </c>
      <c r="AA43" s="213">
        <f t="shared" si="11"/>
        <v>6.512257131528</v>
      </c>
    </row>
    <row r="44" spans="1:53" x14ac:dyDescent="0.25">
      <c r="A44" s="13">
        <v>44</v>
      </c>
      <c r="G44" s="14">
        <v>1627</v>
      </c>
      <c r="H44" s="4">
        <v>10</v>
      </c>
      <c r="L44" s="52">
        <v>140</v>
      </c>
      <c r="M44" s="52">
        <v>119</v>
      </c>
      <c r="N44" s="52">
        <f t="shared" si="6"/>
        <v>129.5</v>
      </c>
      <c r="O44" s="212">
        <f t="shared" si="7"/>
        <v>7.9594345421020285E-2</v>
      </c>
      <c r="P44" s="52">
        <v>124</v>
      </c>
      <c r="Q44" s="52">
        <v>104</v>
      </c>
      <c r="R44" s="52">
        <f t="shared" si="8"/>
        <v>114</v>
      </c>
      <c r="S44" s="239">
        <f t="shared" si="9"/>
        <v>7.0067609096496619E-2</v>
      </c>
      <c r="T44" s="213">
        <f t="shared" si="10"/>
        <v>7.0067609096496621</v>
      </c>
      <c r="Z44" s="234">
        <v>1280</v>
      </c>
      <c r="AA44" s="213">
        <f t="shared" si="11"/>
        <v>4.7203441917639823</v>
      </c>
    </row>
    <row r="45" spans="1:53" x14ac:dyDescent="0.25">
      <c r="A45" s="13">
        <v>45</v>
      </c>
      <c r="G45" s="14">
        <v>1299</v>
      </c>
      <c r="H45" s="237">
        <v>8.3548883756735943</v>
      </c>
      <c r="L45" s="52">
        <v>194</v>
      </c>
      <c r="M45" s="52">
        <v>189</v>
      </c>
      <c r="N45" s="52">
        <f t="shared" si="6"/>
        <v>191.5</v>
      </c>
      <c r="O45" s="212">
        <f t="shared" si="7"/>
        <v>0.14742109314857582</v>
      </c>
      <c r="P45" s="52">
        <v>124</v>
      </c>
      <c r="Q45" s="52">
        <v>121</v>
      </c>
      <c r="R45" s="52">
        <f t="shared" si="8"/>
        <v>122.5</v>
      </c>
      <c r="S45" s="239">
        <f t="shared" si="9"/>
        <v>9.4303310238645105E-2</v>
      </c>
      <c r="T45" s="213">
        <f t="shared" si="10"/>
        <v>9.4303310238645111</v>
      </c>
      <c r="Z45" s="234">
        <v>1643</v>
      </c>
      <c r="AA45" s="213">
        <f t="shared" si="11"/>
        <v>9.0832028010688308</v>
      </c>
    </row>
    <row r="46" spans="1:53" x14ac:dyDescent="0.25">
      <c r="A46" s="13">
        <v>46</v>
      </c>
      <c r="G46" s="14">
        <v>2172</v>
      </c>
      <c r="H46" s="237">
        <v>8.5593922651933703</v>
      </c>
      <c r="L46" s="52">
        <v>133</v>
      </c>
      <c r="M46" s="52">
        <v>115</v>
      </c>
      <c r="N46" s="52">
        <f t="shared" si="6"/>
        <v>124</v>
      </c>
      <c r="O46" s="212">
        <f t="shared" si="7"/>
        <v>5.70902394106814E-2</v>
      </c>
      <c r="P46" s="52">
        <v>80</v>
      </c>
      <c r="Q46" s="52">
        <v>62</v>
      </c>
      <c r="R46" s="52">
        <f t="shared" si="8"/>
        <v>71</v>
      </c>
      <c r="S46" s="239">
        <f t="shared" si="9"/>
        <v>3.2688766114180479E-2</v>
      </c>
      <c r="T46" s="213">
        <f t="shared" si="10"/>
        <v>3.2688766114180479</v>
      </c>
      <c r="Z46" s="234">
        <v>1995</v>
      </c>
      <c r="AA46" s="213">
        <f t="shared" si="11"/>
        <v>6.4385993222527027</v>
      </c>
    </row>
    <row r="47" spans="1:53" x14ac:dyDescent="0.25">
      <c r="A47" s="13">
        <v>47</v>
      </c>
      <c r="G47" s="14">
        <v>1088</v>
      </c>
      <c r="H47" s="237">
        <v>8.4283088235294112</v>
      </c>
      <c r="L47" s="52">
        <v>72</v>
      </c>
      <c r="M47" s="52">
        <v>68</v>
      </c>
      <c r="N47" s="52">
        <f t="shared" si="6"/>
        <v>70</v>
      </c>
      <c r="O47" s="212">
        <f t="shared" si="7"/>
        <v>6.4338235294117641E-2</v>
      </c>
      <c r="P47" s="52">
        <v>39</v>
      </c>
      <c r="Q47" s="52">
        <v>35</v>
      </c>
      <c r="R47" s="52">
        <f t="shared" si="8"/>
        <v>37</v>
      </c>
      <c r="S47" s="239">
        <f t="shared" si="9"/>
        <v>3.4007352941176468E-2</v>
      </c>
      <c r="T47" s="213">
        <f t="shared" si="10"/>
        <v>3.4007352941176467</v>
      </c>
      <c r="Z47" s="234">
        <v>847</v>
      </c>
      <c r="AA47" s="213">
        <f t="shared" si="11"/>
        <v>5.5419847328244272</v>
      </c>
    </row>
    <row r="48" spans="1:53" x14ac:dyDescent="0.25">
      <c r="A48" s="13">
        <v>48</v>
      </c>
      <c r="G48" s="14">
        <v>1436</v>
      </c>
      <c r="H48" s="237">
        <v>7.9</v>
      </c>
      <c r="L48" s="52">
        <v>427</v>
      </c>
      <c r="M48" s="52">
        <v>339</v>
      </c>
      <c r="N48" s="52">
        <f t="shared" si="6"/>
        <v>383</v>
      </c>
      <c r="O48" s="212">
        <f t="shared" si="7"/>
        <v>0.2667130919220056</v>
      </c>
      <c r="P48" s="52">
        <v>339</v>
      </c>
      <c r="Q48" s="52">
        <v>242</v>
      </c>
      <c r="R48" s="52">
        <f t="shared" si="8"/>
        <v>290.5</v>
      </c>
      <c r="S48" s="239">
        <f t="shared" si="9"/>
        <v>0.20229805013927576</v>
      </c>
      <c r="T48" s="213">
        <f t="shared" si="10"/>
        <v>20.229805013927578</v>
      </c>
      <c r="Z48" s="234">
        <v>2498</v>
      </c>
      <c r="AA48" s="213">
        <f t="shared" si="11"/>
        <v>13.211804943408202</v>
      </c>
    </row>
    <row r="49" spans="1:53" x14ac:dyDescent="0.25">
      <c r="A49" s="13">
        <v>49</v>
      </c>
      <c r="G49" s="14">
        <v>1749</v>
      </c>
      <c r="H49" s="237">
        <v>7.8</v>
      </c>
      <c r="L49" s="52">
        <v>249</v>
      </c>
      <c r="M49" s="52">
        <v>199</v>
      </c>
      <c r="N49" s="52">
        <f t="shared" si="6"/>
        <v>224</v>
      </c>
      <c r="O49" s="212">
        <f t="shared" si="7"/>
        <v>0.12807318467695827</v>
      </c>
      <c r="P49" s="52">
        <v>178</v>
      </c>
      <c r="Q49" s="52">
        <v>127</v>
      </c>
      <c r="R49" s="52">
        <f t="shared" si="8"/>
        <v>152.5</v>
      </c>
      <c r="S49" s="239">
        <f t="shared" si="9"/>
        <v>8.7192681532304167E-2</v>
      </c>
      <c r="T49" s="213">
        <f t="shared" si="10"/>
        <v>8.7192681532304182</v>
      </c>
      <c r="Z49" s="234">
        <v>1889</v>
      </c>
      <c r="AA49" s="213">
        <f t="shared" si="11"/>
        <v>8.3080441571007615</v>
      </c>
    </row>
    <row r="50" spans="1:53" x14ac:dyDescent="0.25">
      <c r="A50" s="13">
        <v>50</v>
      </c>
      <c r="G50" s="12">
        <v>2168</v>
      </c>
      <c r="H50" s="237">
        <v>9</v>
      </c>
      <c r="L50" s="52">
        <v>225</v>
      </c>
      <c r="M50" s="52">
        <v>181</v>
      </c>
      <c r="N50" s="52">
        <f t="shared" si="6"/>
        <v>203</v>
      </c>
      <c r="O50" s="212">
        <f t="shared" si="7"/>
        <v>9.3634686346863463E-2</v>
      </c>
      <c r="P50" s="52">
        <v>94</v>
      </c>
      <c r="Q50" s="52">
        <v>53</v>
      </c>
      <c r="R50" s="52">
        <f t="shared" si="8"/>
        <v>73.5</v>
      </c>
      <c r="S50" s="239">
        <f t="shared" si="9"/>
        <v>3.390221402214022E-2</v>
      </c>
      <c r="T50" s="213">
        <f t="shared" si="10"/>
        <v>3.390221402214022</v>
      </c>
      <c r="Z50" s="234">
        <v>1780</v>
      </c>
      <c r="AA50" s="213">
        <f t="shared" si="11"/>
        <v>5.4735547355473555</v>
      </c>
    </row>
    <row r="51" spans="1:53" x14ac:dyDescent="0.25">
      <c r="A51" s="14">
        <v>51</v>
      </c>
      <c r="B51" s="209">
        <v>41240</v>
      </c>
      <c r="C51" s="209">
        <v>41389</v>
      </c>
      <c r="D51" s="209">
        <v>41466</v>
      </c>
      <c r="E51" s="209">
        <v>41521</v>
      </c>
      <c r="F51" s="123" t="s">
        <v>8</v>
      </c>
      <c r="G51" s="210">
        <v>2233</v>
      </c>
      <c r="H51" s="237">
        <v>10.199999999999999</v>
      </c>
      <c r="I51" s="211" t="s">
        <v>30</v>
      </c>
      <c r="J51" s="210">
        <v>780</v>
      </c>
      <c r="K51" s="210" t="s">
        <v>303</v>
      </c>
      <c r="L51" s="52">
        <v>266</v>
      </c>
      <c r="M51" s="52">
        <v>215</v>
      </c>
      <c r="N51" s="52">
        <f t="shared" si="6"/>
        <v>240.5</v>
      </c>
      <c r="O51" s="212">
        <f t="shared" si="7"/>
        <v>0.10770264218540081</v>
      </c>
      <c r="P51" s="52">
        <v>193</v>
      </c>
      <c r="Q51" s="52">
        <v>153</v>
      </c>
      <c r="R51" s="52">
        <f t="shared" si="8"/>
        <v>173</v>
      </c>
      <c r="S51" s="239">
        <f t="shared" si="9"/>
        <v>7.7474249888042995E-2</v>
      </c>
      <c r="T51" s="213">
        <f t="shared" si="10"/>
        <v>7.7474249888042994</v>
      </c>
      <c r="U51" s="224">
        <v>3</v>
      </c>
      <c r="V51" s="52">
        <v>10.5</v>
      </c>
      <c r="W51" s="52">
        <v>1.5</v>
      </c>
      <c r="Y51" s="52" t="s">
        <v>6</v>
      </c>
      <c r="Z51" s="234">
        <v>4319</v>
      </c>
      <c r="AA51" s="213">
        <f t="shared" si="11"/>
        <v>11.377466347040384</v>
      </c>
      <c r="AB51" s="214">
        <v>41513</v>
      </c>
      <c r="AC51" s="214">
        <v>41521</v>
      </c>
      <c r="AD51" s="215">
        <v>60</v>
      </c>
      <c r="AE51" s="214"/>
      <c r="AF51" s="229">
        <v>41724</v>
      </c>
      <c r="AG51" s="214">
        <v>41576</v>
      </c>
      <c r="AH51" s="215" t="s">
        <v>7</v>
      </c>
      <c r="AI51" s="216" t="s">
        <v>36</v>
      </c>
      <c r="AJ51" s="216" t="s">
        <v>30</v>
      </c>
      <c r="AK51" s="107">
        <v>209</v>
      </c>
      <c r="AL51" s="107">
        <v>178</v>
      </c>
      <c r="AM51" s="107">
        <f>(AK51+AL51)/2</f>
        <v>193.5</v>
      </c>
      <c r="AN51" s="218">
        <f>AM51/G51</f>
        <v>8.6654724585759069E-2</v>
      </c>
      <c r="AO51" s="107">
        <v>116</v>
      </c>
      <c r="AP51" s="107">
        <v>141</v>
      </c>
      <c r="AQ51" s="107">
        <f>(AO51+AP51)/2</f>
        <v>128.5</v>
      </c>
      <c r="AR51" s="219">
        <f>AQ51/G51</f>
        <v>5.7545902373488583E-2</v>
      </c>
      <c r="AS51" s="220">
        <f>AQ51/(G51/100)</f>
        <v>5.7545902373488582</v>
      </c>
      <c r="AT51" s="221">
        <v>3</v>
      </c>
      <c r="AU51" s="107">
        <v>3.5</v>
      </c>
      <c r="AV51" s="107">
        <v>0.4</v>
      </c>
      <c r="AX51" s="107" t="s">
        <v>6</v>
      </c>
      <c r="AY51" s="107">
        <v>3153</v>
      </c>
      <c r="AZ51" s="107">
        <v>10.199999999999999</v>
      </c>
      <c r="BA51" s="220">
        <f>AY51*(60/(G51*AZ51))</f>
        <v>8.3058928900713909</v>
      </c>
    </row>
    <row r="52" spans="1:53" x14ac:dyDescent="0.25">
      <c r="A52" s="13">
        <v>52</v>
      </c>
      <c r="G52" s="14">
        <v>1696</v>
      </c>
      <c r="H52" s="237">
        <v>8.9481132075471699</v>
      </c>
      <c r="L52" s="52">
        <v>258</v>
      </c>
      <c r="M52" s="52">
        <v>214</v>
      </c>
      <c r="N52" s="52">
        <f t="shared" si="6"/>
        <v>236</v>
      </c>
      <c r="O52" s="212">
        <f t="shared" si="7"/>
        <v>0.13915094339622641</v>
      </c>
      <c r="P52" s="52">
        <v>119</v>
      </c>
      <c r="Q52" s="52">
        <v>79</v>
      </c>
      <c r="R52" s="52">
        <f t="shared" si="8"/>
        <v>99</v>
      </c>
      <c r="S52" s="239">
        <f t="shared" si="9"/>
        <v>5.8372641509433963E-2</v>
      </c>
      <c r="T52" s="213">
        <f t="shared" si="10"/>
        <v>5.8372641509433958</v>
      </c>
      <c r="Z52" s="234">
        <v>1761</v>
      </c>
      <c r="AA52" s="213">
        <f t="shared" si="11"/>
        <v>6.9623089088033732</v>
      </c>
    </row>
    <row r="53" spans="1:53" x14ac:dyDescent="0.25">
      <c r="A53" s="13">
        <v>53</v>
      </c>
      <c r="G53" s="14">
        <v>1827</v>
      </c>
      <c r="H53" s="237">
        <v>8.499178981937602</v>
      </c>
      <c r="L53" s="52">
        <v>190</v>
      </c>
      <c r="M53" s="52">
        <v>164</v>
      </c>
      <c r="N53" s="52">
        <f t="shared" si="6"/>
        <v>177</v>
      </c>
      <c r="O53" s="212">
        <f t="shared" si="7"/>
        <v>9.688013136288999E-2</v>
      </c>
      <c r="P53" s="52">
        <v>117</v>
      </c>
      <c r="Q53" s="52">
        <v>96</v>
      </c>
      <c r="R53" s="52">
        <f t="shared" si="8"/>
        <v>106.5</v>
      </c>
      <c r="S53" s="239">
        <f t="shared" si="9"/>
        <v>5.8292282430213463E-2</v>
      </c>
      <c r="T53" s="213">
        <f t="shared" si="10"/>
        <v>5.8292282430213467</v>
      </c>
      <c r="Z53" s="234">
        <v>1830</v>
      </c>
      <c r="AA53" s="213">
        <f t="shared" si="11"/>
        <v>7.071097372488409</v>
      </c>
    </row>
    <row r="54" spans="1:53" x14ac:dyDescent="0.25">
      <c r="A54" s="13">
        <v>54</v>
      </c>
      <c r="G54" s="14">
        <v>1390</v>
      </c>
      <c r="H54" s="237">
        <v>8.3201438848920866</v>
      </c>
      <c r="L54" s="52">
        <v>80</v>
      </c>
      <c r="M54" s="52">
        <v>69</v>
      </c>
      <c r="N54" s="52">
        <f t="shared" si="6"/>
        <v>74.5</v>
      </c>
      <c r="O54" s="212">
        <f t="shared" si="7"/>
        <v>5.3597122302158275E-2</v>
      </c>
      <c r="P54" s="52">
        <v>55</v>
      </c>
      <c r="Q54" s="52">
        <v>42</v>
      </c>
      <c r="R54" s="52">
        <f t="shared" si="8"/>
        <v>48.5</v>
      </c>
      <c r="S54" s="239">
        <f t="shared" si="9"/>
        <v>3.4892086330935254E-2</v>
      </c>
      <c r="T54" s="213">
        <f t="shared" si="10"/>
        <v>3.4892086330935252</v>
      </c>
      <c r="Z54" s="234">
        <v>1017</v>
      </c>
      <c r="AA54" s="213">
        <f t="shared" si="11"/>
        <v>5.2762645914396886</v>
      </c>
    </row>
    <row r="55" spans="1:53" x14ac:dyDescent="0.25">
      <c r="A55" s="233">
        <v>55</v>
      </c>
      <c r="G55" s="199">
        <v>1980</v>
      </c>
      <c r="H55" s="237">
        <v>7.9469696969696972</v>
      </c>
      <c r="N55" s="52">
        <f t="shared" si="6"/>
        <v>0</v>
      </c>
      <c r="O55" s="212">
        <f t="shared" si="7"/>
        <v>0</v>
      </c>
      <c r="R55" s="52">
        <f t="shared" si="8"/>
        <v>0</v>
      </c>
      <c r="S55" s="239">
        <f t="shared" si="9"/>
        <v>0</v>
      </c>
      <c r="T55" s="213">
        <f t="shared" si="10"/>
        <v>0</v>
      </c>
      <c r="Z55" s="234">
        <v>2518</v>
      </c>
      <c r="AA55" s="213">
        <f t="shared" si="11"/>
        <v>9.601525262154432</v>
      </c>
    </row>
    <row r="56" spans="1:53" x14ac:dyDescent="0.25">
      <c r="A56" s="4">
        <v>56</v>
      </c>
      <c r="G56" s="14">
        <v>1000</v>
      </c>
      <c r="H56" s="237">
        <v>7.9</v>
      </c>
      <c r="L56" s="52">
        <v>306</v>
      </c>
      <c r="M56" s="52">
        <v>266</v>
      </c>
      <c r="N56" s="52">
        <f t="shared" si="6"/>
        <v>286</v>
      </c>
      <c r="O56" s="212">
        <f t="shared" si="7"/>
        <v>0.28599999999999998</v>
      </c>
      <c r="P56" s="52">
        <v>172</v>
      </c>
      <c r="Q56" s="52">
        <v>144</v>
      </c>
      <c r="R56" s="52">
        <f t="shared" si="8"/>
        <v>158</v>
      </c>
      <c r="S56" s="239">
        <f t="shared" si="9"/>
        <v>0.158</v>
      </c>
      <c r="T56" s="213">
        <f t="shared" si="10"/>
        <v>15.8</v>
      </c>
      <c r="Z56" s="234">
        <v>1783</v>
      </c>
      <c r="AA56" s="213">
        <f t="shared" si="11"/>
        <v>13.541772151898734</v>
      </c>
    </row>
    <row r="57" spans="1:53" x14ac:dyDescent="0.25">
      <c r="A57" s="4">
        <v>57</v>
      </c>
      <c r="G57" s="14">
        <v>1406</v>
      </c>
      <c r="H57" s="237">
        <v>8.3150782361308675</v>
      </c>
      <c r="L57" s="52">
        <v>209</v>
      </c>
      <c r="M57" s="52">
        <v>182</v>
      </c>
      <c r="N57" s="52">
        <f t="shared" si="6"/>
        <v>195.5</v>
      </c>
      <c r="O57" s="212">
        <f t="shared" si="7"/>
        <v>0.13904694167852064</v>
      </c>
      <c r="P57" s="52">
        <v>141</v>
      </c>
      <c r="Q57" s="52">
        <v>121</v>
      </c>
      <c r="R57" s="52">
        <f t="shared" si="8"/>
        <v>131</v>
      </c>
      <c r="S57" s="239">
        <f t="shared" si="9"/>
        <v>9.3172119487908961E-2</v>
      </c>
      <c r="T57" s="213">
        <f t="shared" si="10"/>
        <v>9.3172119487908951</v>
      </c>
      <c r="Z57" s="234">
        <v>945</v>
      </c>
      <c r="AA57" s="213">
        <f t="shared" si="11"/>
        <v>4.849884526558891</v>
      </c>
    </row>
    <row r="58" spans="1:53" x14ac:dyDescent="0.25">
      <c r="A58" s="4">
        <v>58</v>
      </c>
      <c r="G58" s="14">
        <v>2020</v>
      </c>
      <c r="H58" s="237">
        <v>7.8</v>
      </c>
      <c r="M58" s="52">
        <v>425</v>
      </c>
      <c r="N58" s="52">
        <f t="shared" si="6"/>
        <v>212.5</v>
      </c>
      <c r="O58" s="212">
        <f t="shared" si="7"/>
        <v>0.10519801980198019</v>
      </c>
      <c r="R58" s="52">
        <f t="shared" si="8"/>
        <v>0</v>
      </c>
      <c r="S58" s="239">
        <f t="shared" si="9"/>
        <v>0</v>
      </c>
      <c r="T58" s="213">
        <f t="shared" si="10"/>
        <v>0</v>
      </c>
      <c r="Z58" s="234">
        <v>3497</v>
      </c>
      <c r="AA58" s="213">
        <f t="shared" si="11"/>
        <v>13.316831683168317</v>
      </c>
    </row>
    <row r="59" spans="1:53" x14ac:dyDescent="0.25">
      <c r="A59" s="4">
        <v>59</v>
      </c>
      <c r="G59" s="14">
        <v>2298</v>
      </c>
      <c r="H59" s="237">
        <v>8.8711923411662319</v>
      </c>
      <c r="L59" s="52">
        <v>355</v>
      </c>
      <c r="M59" s="52">
        <v>242</v>
      </c>
      <c r="N59" s="52">
        <f t="shared" si="6"/>
        <v>298.5</v>
      </c>
      <c r="O59" s="212">
        <f t="shared" si="7"/>
        <v>0.12989556135770236</v>
      </c>
      <c r="P59" s="52">
        <v>270</v>
      </c>
      <c r="Q59" s="52">
        <v>178</v>
      </c>
      <c r="R59" s="52">
        <f t="shared" si="8"/>
        <v>224</v>
      </c>
      <c r="S59" s="239">
        <f t="shared" si="9"/>
        <v>9.7476066144473461E-2</v>
      </c>
      <c r="T59" s="213">
        <f t="shared" si="10"/>
        <v>9.7476066144473457</v>
      </c>
      <c r="Z59" s="234">
        <v>2410</v>
      </c>
      <c r="AA59" s="213">
        <f t="shared" si="11"/>
        <v>7.0931031099774362</v>
      </c>
      <c r="AE59" s="107" t="s">
        <v>304</v>
      </c>
    </row>
    <row r="60" spans="1:53" x14ac:dyDescent="0.25">
      <c r="A60" s="4">
        <v>60</v>
      </c>
      <c r="G60" s="14">
        <v>1520</v>
      </c>
      <c r="H60" s="237">
        <v>8.5059210526315798</v>
      </c>
      <c r="L60" s="52">
        <v>157</v>
      </c>
      <c r="M60" s="52">
        <v>138</v>
      </c>
      <c r="N60" s="52">
        <f t="shared" si="6"/>
        <v>147.5</v>
      </c>
      <c r="O60" s="212">
        <f t="shared" si="7"/>
        <v>9.7039473684210523E-2</v>
      </c>
      <c r="P60" s="52">
        <v>67</v>
      </c>
      <c r="Q60" s="52">
        <v>44</v>
      </c>
      <c r="R60" s="52">
        <f t="shared" si="8"/>
        <v>55.5</v>
      </c>
      <c r="S60" s="239">
        <f t="shared" si="9"/>
        <v>3.6513157894736845E-2</v>
      </c>
      <c r="T60" s="213">
        <f t="shared" si="10"/>
        <v>3.6513157894736845</v>
      </c>
      <c r="Z60" s="234">
        <v>1426</v>
      </c>
      <c r="AA60" s="213">
        <f t="shared" si="11"/>
        <v>6.6176811818392745</v>
      </c>
    </row>
    <row r="61" spans="1:53" x14ac:dyDescent="0.25">
      <c r="A61" s="4">
        <v>61</v>
      </c>
      <c r="G61" s="14">
        <v>875</v>
      </c>
      <c r="H61" s="237">
        <v>8</v>
      </c>
      <c r="L61" s="52">
        <v>253</v>
      </c>
      <c r="M61" s="52">
        <v>199</v>
      </c>
      <c r="N61" s="52">
        <f>(L61+M61)/2</f>
        <v>226</v>
      </c>
      <c r="O61" s="212">
        <f>N61/G61</f>
        <v>0.25828571428571429</v>
      </c>
      <c r="P61" s="52">
        <v>149</v>
      </c>
      <c r="Q61" s="52">
        <v>88</v>
      </c>
      <c r="R61" s="52">
        <f>(P61+Q61)/2</f>
        <v>118.5</v>
      </c>
      <c r="S61" s="239">
        <f>R61/G61</f>
        <v>0.13542857142857143</v>
      </c>
      <c r="T61" s="213">
        <f>R61/(G61/100)</f>
        <v>13.542857142857143</v>
      </c>
      <c r="Z61" s="234">
        <v>1403</v>
      </c>
      <c r="AA61" s="213">
        <f>Z61*(60/(G61*H61))</f>
        <v>12.025714285714287</v>
      </c>
      <c r="AG61" s="231"/>
    </row>
    <row r="62" spans="1:53" x14ac:dyDescent="0.25">
      <c r="A62" s="13">
        <v>62</v>
      </c>
      <c r="Z62" s="52"/>
      <c r="AA62" s="52"/>
    </row>
    <row r="63" spans="1:53" x14ac:dyDescent="0.25">
      <c r="A63" s="13"/>
      <c r="Z63" s="52"/>
      <c r="AA63" s="213"/>
    </row>
    <row r="64" spans="1:53" x14ac:dyDescent="0.25">
      <c r="Z64" s="52"/>
      <c r="AA64" s="52"/>
    </row>
    <row r="65" spans="26:27" x14ac:dyDescent="0.25">
      <c r="Z65" s="52"/>
      <c r="AA65" s="52"/>
    </row>
    <row r="66" spans="26:27" x14ac:dyDescent="0.25">
      <c r="Z66" s="52"/>
      <c r="AA66" s="52"/>
    </row>
    <row r="67" spans="26:27" x14ac:dyDescent="0.25">
      <c r="Z67" s="52"/>
      <c r="AA67" s="52"/>
    </row>
    <row r="68" spans="26:27" x14ac:dyDescent="0.25">
      <c r="Z68" s="52"/>
      <c r="AA68" s="52"/>
    </row>
    <row r="69" spans="26:27" x14ac:dyDescent="0.25">
      <c r="Z69" s="52"/>
      <c r="AA69" s="52"/>
    </row>
  </sheetData>
  <autoFilter ref="A1:BA11">
    <sortState ref="A2:BB61">
      <sortCondition ref="A1:A12"/>
    </sortState>
  </autoFilter>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56 Home Summary</vt:lpstr>
      <vt:lpstr>Hobo</vt:lpstr>
      <vt:lpstr>Home specs &amp; Audit</vt:lpstr>
      <vt:lpstr>Measure Dates</vt:lpstr>
      <vt:lpstr>TStat Dates</vt:lpstr>
      <vt:lpstr>n 45 Pool Count</vt:lpstr>
      <vt:lpstr>Shallows</vt:lpstr>
      <vt:lpstr>Deep Dates</vt:lpstr>
      <vt:lpstr>Testing</vt:lpstr>
      <vt:lpstr>HVAC model</vt:lpstr>
      <vt:lpstr>W&amp;D</vt:lpstr>
      <vt:lpstr>Frig</vt:lpstr>
      <vt:lpstr>MISC</vt:lpstr>
      <vt:lpstr>DHW</vt:lpstr>
      <vt:lpstr>MISC!Print_Area</vt:lpstr>
      <vt:lpstr>'TStat Dates'!Print_Area</vt:lpstr>
      <vt:lpstr>'TStat Dates'!Print_Titles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M</dc:creator>
  <cp:lastModifiedBy>Eric Martin</cp:lastModifiedBy>
  <cp:lastPrinted>2015-04-16T13:58:22Z</cp:lastPrinted>
  <dcterms:created xsi:type="dcterms:W3CDTF">2012-09-10T22:06:51Z</dcterms:created>
  <dcterms:modified xsi:type="dcterms:W3CDTF">2016-08-02T20:06:51Z</dcterms:modified>
</cp:coreProperties>
</file>